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872" yWindow="-12" windowWidth="12000" windowHeight="10668" tabRatio="730" firstSheet="1" activeTab="1"/>
  </bookViews>
  <sheets>
    <sheet name="発注者入力" sheetId="13" state="hidden" r:id="rId1"/>
    <sheet name="入札金額内訳書" sheetId="1" r:id="rId2"/>
    <sheet name="自己採点申請書(評価項目選択型) " sheetId="10" r:id="rId3"/>
    <sheet name="低入調査事前申出書" sheetId="16" r:id="rId4"/>
    <sheet name="提出方法" sheetId="17" r:id="rId5"/>
  </sheets>
  <definedNames>
    <definedName name="_xlnm.Print_Area" localSheetId="2">'自己採点申請書(評価項目選択型) '!$A$1:$W$70</definedName>
    <definedName name="_xlnm.Print_Area" localSheetId="0">発注者入力!$A$1:$V$60</definedName>
    <definedName name="_xlnm.Print_Area" localSheetId="3">低入調査事前申出書!$A$1:$H$35</definedName>
    <definedName name="_xlnm.Print_Area" localSheetId="1">入札金額内訳書!$A$1:$G$61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板橋 乃理</author>
  </authors>
  <commentList>
    <comment ref="B9" authorId="0">
      <text>
        <r>
          <rPr>
            <sz val="11"/>
            <color theme="1"/>
            <rFont val="ＭＳ Ｐゴシック"/>
          </rPr>
          <t xml:space="preserve">水道事業の場合はあて先を変更してください
</t>
        </r>
      </text>
    </comment>
  </commentList>
</comments>
</file>

<file path=xl/comments2.xml><?xml version="1.0" encoding="utf-8"?>
<comments xmlns="http://schemas.openxmlformats.org/spreadsheetml/2006/main">
  <authors>
    <author>埼玉県</author>
  </authors>
  <commentList>
    <comment ref="E22" authorId="0">
      <text>
        <r>
          <rPr>
            <b/>
            <sz val="9"/>
            <color indexed="81"/>
            <rFont val="ＭＳ Ｐゴシック"/>
          </rPr>
          <t>発注者が記入！！</t>
        </r>
        <r>
          <rPr>
            <sz val="9"/>
            <color indexed="81"/>
            <rFont val="ＭＳ Ｐゴシック"/>
          </rPr>
          <t xml:space="preserve">
　工事場所を入力して下さい。</t>
        </r>
      </text>
    </comment>
    <comment ref="E20" authorId="0">
      <text>
        <r>
          <rPr>
            <b/>
            <sz val="9"/>
            <color indexed="81"/>
            <rFont val="ＭＳ Ｐゴシック"/>
          </rPr>
          <t>発注者が記入！！</t>
        </r>
        <r>
          <rPr>
            <sz val="9"/>
            <color indexed="81"/>
            <rFont val="ＭＳ Ｐゴシック"/>
          </rPr>
          <t xml:space="preserve">
　工事名を入力して下さい。</t>
        </r>
      </text>
    </comment>
    <comment ref="W24" authorId="0">
      <text>
        <r>
          <rPr>
            <b/>
            <sz val="10"/>
            <color indexed="81"/>
            <rFont val="MS P ゴシック"/>
          </rPr>
          <t xml:space="preserve">
発注者が使用する欄です。
入札参加者は入力しないでください。</t>
        </r>
      </text>
    </comment>
  </commentList>
</comments>
</file>

<file path=xl/sharedStrings.xml><?xml version="1.0" encoding="utf-8"?>
<sst xmlns="http://schemas.openxmlformats.org/spreadsheetml/2006/main" xmlns:r="http://schemas.openxmlformats.org/officeDocument/2006/relationships" count="200" uniqueCount="200">
  <si>
    <t>（あて先）</t>
    <rPh sb="3" eb="4">
      <t>サキ</t>
    </rPh>
    <phoneticPr fontId="4"/>
  </si>
  <si>
    <t>下記工事について、総合評価自己採点方式に伴う関係書類を提出します。
なお、内容については事実と相違ないことを誓約します。</t>
    <rPh sb="0" eb="2">
      <t>カキ</t>
    </rPh>
    <rPh sb="2" eb="4">
      <t>コウジ</t>
    </rPh>
    <rPh sb="9" eb="11">
      <t>ソウゴウ</t>
    </rPh>
    <rPh sb="11" eb="13">
      <t>ヒョウカ</t>
    </rPh>
    <rPh sb="13" eb="15">
      <t>ジコ</t>
    </rPh>
    <rPh sb="15" eb="17">
      <t>サイテン</t>
    </rPh>
    <rPh sb="17" eb="19">
      <t>ホウシキ</t>
    </rPh>
    <rPh sb="20" eb="21">
      <t>トモナ</t>
    </rPh>
    <rPh sb="22" eb="24">
      <t>カンケイ</t>
    </rPh>
    <rPh sb="24" eb="26">
      <t>ショルイ</t>
    </rPh>
    <rPh sb="27" eb="29">
      <t>テイシュツ</t>
    </rPh>
    <rPh sb="37" eb="39">
      <t>ナイヨウ</t>
    </rPh>
    <rPh sb="44" eb="46">
      <t>ジジツ</t>
    </rPh>
    <rPh sb="47" eb="49">
      <t>ソウイ</t>
    </rPh>
    <rPh sb="54" eb="56">
      <t>セイヤク</t>
    </rPh>
    <phoneticPr fontId="4"/>
  </si>
  <si>
    <t>優秀工事表彰</t>
    <rPh sb="0" eb="2">
      <t>ユウシュウ</t>
    </rPh>
    <rPh sb="2" eb="4">
      <t>コウジ</t>
    </rPh>
    <rPh sb="4" eb="6">
      <t>ヒョウショウ</t>
    </rPh>
    <phoneticPr fontId="4"/>
  </si>
  <si>
    <t>(カ)</t>
  </si>
  <si>
    <t>（入札参加者）</t>
    <rPh sb="1" eb="3">
      <t>ニュウサツ</t>
    </rPh>
    <rPh sb="3" eb="6">
      <t>サンカシャ</t>
    </rPh>
    <phoneticPr fontId="4"/>
  </si>
  <si>
    <t>ＩＳＯ９００１の取得</t>
    <rPh sb="8" eb="10">
      <t>シュトク</t>
    </rPh>
    <phoneticPr fontId="4"/>
  </si>
  <si>
    <t>R8新設配都計道(中央通り線2工区)整備工事（概数設計）</t>
  </si>
  <si>
    <t>所 在 地</t>
    <rPh sb="0" eb="1">
      <t>トコロ</t>
    </rPh>
    <rPh sb="2" eb="3">
      <t>ザイ</t>
    </rPh>
    <rPh sb="4" eb="5">
      <t>チ</t>
    </rPh>
    <phoneticPr fontId="4"/>
  </si>
  <si>
    <t>　　　共通仮設費（率分）</t>
    <rPh sb="3" eb="7">
      <t>キョウツウカセツ</t>
    </rPh>
    <rPh sb="7" eb="8">
      <t>ヒ</t>
    </rPh>
    <rPh sb="9" eb="10">
      <t>リツ</t>
    </rPh>
    <rPh sb="10" eb="11">
      <t>ブン</t>
    </rPh>
    <phoneticPr fontId="4"/>
  </si>
  <si>
    <t>パートナーシップ構築宣言の公表</t>
    <rPh sb="8" eb="12">
      <t>コウチクセンゲン</t>
    </rPh>
    <rPh sb="13" eb="15">
      <t>コウヒョウ</t>
    </rPh>
    <phoneticPr fontId="4"/>
  </si>
  <si>
    <t>・Ａ，Ｂのどちらかに〇をつけてください</t>
  </si>
  <si>
    <t>代表者名</t>
    <rPh sb="0" eb="3">
      <t>ダイヒョウシャ</t>
    </rPh>
    <rPh sb="3" eb="4">
      <t>メイ</t>
    </rPh>
    <phoneticPr fontId="4"/>
  </si>
  <si>
    <t>災害防止活動等の実績</t>
    <rPh sb="0" eb="2">
      <t>サイガイ</t>
    </rPh>
    <rPh sb="2" eb="4">
      <t>ボウシ</t>
    </rPh>
    <rPh sb="4" eb="6">
      <t>カツドウ</t>
    </rPh>
    <rPh sb="6" eb="7">
      <t>トウ</t>
    </rPh>
    <rPh sb="8" eb="10">
      <t>ジッセキ</t>
    </rPh>
    <phoneticPr fontId="4"/>
  </si>
  <si>
    <t>連絡担当者</t>
    <rPh sb="0" eb="2">
      <t>レンラク</t>
    </rPh>
    <rPh sb="2" eb="3">
      <t>タン</t>
    </rPh>
    <rPh sb="3" eb="4">
      <t>トウ</t>
    </rPh>
    <rPh sb="4" eb="5">
      <t>シャ</t>
    </rPh>
    <phoneticPr fontId="4"/>
  </si>
  <si>
    <t>(ア)</t>
  </si>
  <si>
    <t>地理的条件</t>
    <rPh sb="0" eb="3">
      <t>チリテキ</t>
    </rPh>
    <rPh sb="3" eb="5">
      <t>ジョウケン</t>
    </rPh>
    <phoneticPr fontId="4"/>
  </si>
  <si>
    <t>　純工事費</t>
    <rPh sb="1" eb="2">
      <t>ジュン</t>
    </rPh>
    <rPh sb="2" eb="5">
      <t>コウジヒ</t>
    </rPh>
    <phoneticPr fontId="4"/>
  </si>
  <si>
    <t>自己
採点</t>
    <rPh sb="0" eb="2">
      <t>ジコ</t>
    </rPh>
    <rPh sb="3" eb="5">
      <t>サイテン</t>
    </rPh>
    <phoneticPr fontId="4"/>
  </si>
  <si>
    <t>名称・商号</t>
    <rPh sb="0" eb="2">
      <t>メイショウ</t>
    </rPh>
    <rPh sb="3" eb="5">
      <t>ショウゴウ</t>
    </rPh>
    <phoneticPr fontId="4"/>
  </si>
  <si>
    <t>電　　話</t>
    <rPh sb="0" eb="1">
      <t>デン</t>
    </rPh>
    <rPh sb="3" eb="4">
      <t>ハナシ</t>
    </rPh>
    <phoneticPr fontId="4"/>
  </si>
  <si>
    <t>評価項目選択型</t>
    <rPh sb="0" eb="2">
      <t>ヒョウカ</t>
    </rPh>
    <rPh sb="2" eb="4">
      <t>コウモク</t>
    </rPh>
    <rPh sb="4" eb="6">
      <t>センタク</t>
    </rPh>
    <phoneticPr fontId="4"/>
  </si>
  <si>
    <t>該当する評価項目の提出資料を、必ず入札説明書で確認してください。</t>
    <rPh sb="0" eb="2">
      <t>ガイトウ</t>
    </rPh>
    <rPh sb="4" eb="6">
      <t>ヒョウカ</t>
    </rPh>
    <rPh sb="6" eb="8">
      <t>コウモク</t>
    </rPh>
    <rPh sb="9" eb="11">
      <t>テイシュツ</t>
    </rPh>
    <rPh sb="11" eb="13">
      <t>シリョウ</t>
    </rPh>
    <rPh sb="15" eb="16">
      <t>カナラ</t>
    </rPh>
    <rPh sb="17" eb="19">
      <t>ニュウサツ</t>
    </rPh>
    <rPh sb="19" eb="22">
      <t>セツメイショ</t>
    </rPh>
    <rPh sb="23" eb="25">
      <t>カクニン</t>
    </rPh>
    <phoneticPr fontId="4"/>
  </si>
  <si>
    <t>工事場所：</t>
    <rPh sb="0" eb="2">
      <t>コウジ</t>
    </rPh>
    <rPh sb="2" eb="4">
      <t>バショ</t>
    </rPh>
    <phoneticPr fontId="4"/>
  </si>
  <si>
    <t>自己採点申請書</t>
  </si>
  <si>
    <t>評価項目</t>
    <rPh sb="0" eb="2">
      <t>ヒョウカ</t>
    </rPh>
    <rPh sb="2" eb="4">
      <t>コウモク</t>
    </rPh>
    <phoneticPr fontId="4"/>
  </si>
  <si>
    <t>受付記号</t>
    <rPh sb="0" eb="2">
      <t>ウケツケ</t>
    </rPh>
    <rPh sb="2" eb="4">
      <t>キゴウ</t>
    </rPh>
    <phoneticPr fontId="4"/>
  </si>
  <si>
    <t>該当</t>
    <rPh sb="0" eb="2">
      <t>ガイトウ</t>
    </rPh>
    <phoneticPr fontId="4"/>
  </si>
  <si>
    <t>配点</t>
    <rPh sb="0" eb="2">
      <t>ハイテン</t>
    </rPh>
    <phoneticPr fontId="4"/>
  </si>
  <si>
    <t>提出様式</t>
    <rPh sb="0" eb="2">
      <t>テイシュツ</t>
    </rPh>
    <rPh sb="2" eb="4">
      <t>ヨウシキ</t>
    </rPh>
    <phoneticPr fontId="4"/>
  </si>
  <si>
    <t>ア</t>
  </si>
  <si>
    <t>建設資材県産品の選定【再生密粒アスファルト・全量】</t>
    <rPh sb="0" eb="2">
      <t>ケンセツ</t>
    </rPh>
    <rPh sb="2" eb="4">
      <t>シザイ</t>
    </rPh>
    <rPh sb="4" eb="7">
      <t>ケンサンヒン</t>
    </rPh>
    <rPh sb="8" eb="10">
      <t>センテイ</t>
    </rPh>
    <phoneticPr fontId="4"/>
  </si>
  <si>
    <t>企業の技術能力</t>
    <rPh sb="0" eb="2">
      <t>キギョウ</t>
    </rPh>
    <rPh sb="3" eb="5">
      <t>ギジュツ</t>
    </rPh>
    <rPh sb="5" eb="7">
      <t>ノウリョク</t>
    </rPh>
    <phoneticPr fontId="4"/>
  </si>
  <si>
    <t>工事成績評定</t>
    <rPh sb="0" eb="2">
      <t>コウジ</t>
    </rPh>
    <rPh sb="2" eb="4">
      <t>セイセキ</t>
    </rPh>
    <rPh sb="4" eb="6">
      <t>ヒョウテイ</t>
    </rPh>
    <phoneticPr fontId="4"/>
  </si>
  <si>
    <t>「該当」の欄は、今回の工事に該当する評価項目を入札説明書で確認してください。</t>
    <rPh sb="1" eb="3">
      <t>ガイトウ</t>
    </rPh>
    <rPh sb="5" eb="6">
      <t>ラン</t>
    </rPh>
    <rPh sb="8" eb="10">
      <t>コンカイ</t>
    </rPh>
    <rPh sb="11" eb="13">
      <t>コウジ</t>
    </rPh>
    <rPh sb="14" eb="16">
      <t>ガイトウ</t>
    </rPh>
    <rPh sb="18" eb="20">
      <t>ヒョウカ</t>
    </rPh>
    <rPh sb="20" eb="22">
      <t>コウモク</t>
    </rPh>
    <rPh sb="23" eb="25">
      <t>ニュウサツ</t>
    </rPh>
    <rPh sb="25" eb="28">
      <t>セツメイショ</t>
    </rPh>
    <rPh sb="29" eb="31">
      <t>カクニン</t>
    </rPh>
    <phoneticPr fontId="4"/>
  </si>
  <si>
    <t>（電子入札での提出時には提出日の記入は必要ありません）</t>
    <rPh sb="1" eb="3">
      <t>デンシ</t>
    </rPh>
    <rPh sb="3" eb="5">
      <t>ニュウサツ</t>
    </rPh>
    <rPh sb="7" eb="9">
      <t>テイシュツ</t>
    </rPh>
    <rPh sb="9" eb="10">
      <t>ジ</t>
    </rPh>
    <rPh sb="12" eb="14">
      <t>テイシュツ</t>
    </rPh>
    <rPh sb="14" eb="15">
      <t>ビ</t>
    </rPh>
    <rPh sb="16" eb="18">
      <t>キニュウ</t>
    </rPh>
    <rPh sb="19" eb="21">
      <t>ヒツヨウ</t>
    </rPh>
    <phoneticPr fontId="4"/>
  </si>
  <si>
    <t>　　　給水管接続工φ100×φ75</t>
  </si>
  <si>
    <t>労働災害防止対策</t>
    <rPh sb="0" eb="2">
      <t>ロウドウ</t>
    </rPh>
    <rPh sb="2" eb="4">
      <t>サイガイ</t>
    </rPh>
    <rPh sb="4" eb="6">
      <t>ボウシ</t>
    </rPh>
    <rPh sb="6" eb="8">
      <t>タイサク</t>
    </rPh>
    <phoneticPr fontId="4"/>
  </si>
  <si>
    <t>イ</t>
  </si>
  <si>
    <t>災害防止活動等の協定</t>
    <rPh sb="0" eb="2">
      <t>サイガイ</t>
    </rPh>
    <rPh sb="2" eb="4">
      <t>ボウシ</t>
    </rPh>
    <rPh sb="4" eb="6">
      <t>カツドウ</t>
    </rPh>
    <rPh sb="6" eb="7">
      <t>トウ</t>
    </rPh>
    <rPh sb="8" eb="10">
      <t>キョウテイ</t>
    </rPh>
    <phoneticPr fontId="4"/>
  </si>
  <si>
    <t>新製品・新技術の活用</t>
    <rPh sb="0" eb="3">
      <t>シンセイヒン</t>
    </rPh>
    <rPh sb="4" eb="7">
      <t>シンギジュツ</t>
    </rPh>
    <rPh sb="8" eb="10">
      <t>カツヨウ</t>
    </rPh>
    <phoneticPr fontId="4"/>
  </si>
  <si>
    <t>※</t>
  </si>
  <si>
    <t>　　　　うち法定福利費の事業主負担額</t>
    <rPh sb="6" eb="8">
      <t>ホウテイ</t>
    </rPh>
    <rPh sb="8" eb="11">
      <t>フクリヒ</t>
    </rPh>
    <rPh sb="12" eb="14">
      <t>ジギョウ</t>
    </rPh>
    <rPh sb="14" eb="15">
      <t>ヌシ</t>
    </rPh>
    <rPh sb="15" eb="18">
      <t>フタンガク</t>
    </rPh>
    <phoneticPr fontId="4"/>
  </si>
  <si>
    <t>施工経験</t>
    <rPh sb="0" eb="2">
      <t>セコウ</t>
    </rPh>
    <rPh sb="2" eb="4">
      <t>ケイケン</t>
    </rPh>
    <phoneticPr fontId="4"/>
  </si>
  <si>
    <t>企業の社会的貢献度</t>
    <rPh sb="0" eb="2">
      <t>キギョウ</t>
    </rPh>
    <rPh sb="3" eb="6">
      <t>シャカイテキ</t>
    </rPh>
    <rPh sb="6" eb="8">
      <t>コウケン</t>
    </rPh>
    <rPh sb="8" eb="9">
      <t>ド</t>
    </rPh>
    <phoneticPr fontId="4"/>
  </si>
  <si>
    <t>ウ</t>
  </si>
  <si>
    <t>配置予定技術者の技術能力</t>
    <rPh sb="0" eb="2">
      <t>ハイチ</t>
    </rPh>
    <rPh sb="2" eb="4">
      <t>ヨテイ</t>
    </rPh>
    <rPh sb="4" eb="7">
      <t>ギジュツシャ</t>
    </rPh>
    <rPh sb="8" eb="10">
      <t>ギジュツ</t>
    </rPh>
    <rPh sb="10" eb="12">
      <t>ノウリョク</t>
    </rPh>
    <phoneticPr fontId="4"/>
  </si>
  <si>
    <t>合　計</t>
    <rPh sb="0" eb="1">
      <t>ゴウ</t>
    </rPh>
    <rPh sb="2" eb="3">
      <t>ケイ</t>
    </rPh>
    <phoneticPr fontId="4"/>
  </si>
  <si>
    <t>カ</t>
  </si>
  <si>
    <t>（兼落札候補者用提出書）</t>
    <rPh sb="1" eb="2">
      <t>ケン</t>
    </rPh>
    <rPh sb="2" eb="4">
      <t>ラクサツ</t>
    </rPh>
    <rPh sb="4" eb="8">
      <t>コウホシャヨウ</t>
    </rPh>
    <rPh sb="8" eb="10">
      <t>テイシュツ</t>
    </rPh>
    <rPh sb="10" eb="11">
      <t>ショ</t>
    </rPh>
    <phoneticPr fontId="4"/>
  </si>
  <si>
    <t>ク</t>
  </si>
  <si>
    <t>その他</t>
    <rPh sb="2" eb="3">
      <t>ホカ</t>
    </rPh>
    <phoneticPr fontId="4"/>
  </si>
  <si>
    <t>企業の地域精通度</t>
    <rPh sb="0" eb="2">
      <t>キギョウ</t>
    </rPh>
    <rPh sb="3" eb="5">
      <t>チイキ</t>
    </rPh>
    <rPh sb="5" eb="7">
      <t>セイツウ</t>
    </rPh>
    <rPh sb="7" eb="8">
      <t>ド</t>
    </rPh>
    <phoneticPr fontId="4"/>
  </si>
  <si>
    <t>　　　塩化ﾋﾞﾆﾙ管φ50㎜撤去工</t>
  </si>
  <si>
    <t>ケ</t>
  </si>
  <si>
    <t>企業の社会的貢献度</t>
    <rPh sb="0" eb="2">
      <t>キギョウ</t>
    </rPh>
    <rPh sb="3" eb="6">
      <t>シャカイテキ</t>
    </rPh>
    <rPh sb="6" eb="9">
      <t>コウケンド</t>
    </rPh>
    <phoneticPr fontId="4"/>
  </si>
  <si>
    <t>除雪契約実績</t>
  </si>
  <si>
    <t>コ</t>
  </si>
  <si>
    <t>　　　うち材料費</t>
    <rPh sb="5" eb="8">
      <t>ザイリョウヒ</t>
    </rPh>
    <phoneticPr fontId="4"/>
  </si>
  <si>
    <t>　　　給水管接続工φ200×φ50</t>
  </si>
  <si>
    <t>(ウ)</t>
  </si>
  <si>
    <t>サ</t>
  </si>
  <si>
    <t>企業倫理や信頼性等</t>
    <rPh sb="0" eb="2">
      <t>キギョウ</t>
    </rPh>
    <rPh sb="2" eb="4">
      <t>リンリ</t>
    </rPh>
    <rPh sb="5" eb="8">
      <t>シンライセイ</t>
    </rPh>
    <rPh sb="8" eb="9">
      <t>トウ</t>
    </rPh>
    <phoneticPr fontId="4"/>
  </si>
  <si>
    <t>シ</t>
  </si>
  <si>
    <t>提出前に必ず確認してください。</t>
    <rPh sb="0" eb="2">
      <t>テイシュツ</t>
    </rPh>
    <rPh sb="2" eb="3">
      <t>マエ</t>
    </rPh>
    <rPh sb="4" eb="5">
      <t>カナラ</t>
    </rPh>
    <rPh sb="6" eb="8">
      <t>カクニン</t>
    </rPh>
    <phoneticPr fontId="4"/>
  </si>
  <si>
    <t>エクセルの「計算方法の設定」が「自動」になっていない場合は「自動」に設定してください。</t>
    <rPh sb="6" eb="8">
      <t>ケイサン</t>
    </rPh>
    <rPh sb="8" eb="10">
      <t>ホウホウ</t>
    </rPh>
    <rPh sb="11" eb="13">
      <t>セッテイ</t>
    </rPh>
    <rPh sb="16" eb="18">
      <t>ジドウ</t>
    </rPh>
    <rPh sb="26" eb="28">
      <t>バアイ</t>
    </rPh>
    <rPh sb="30" eb="32">
      <t>ジドウ</t>
    </rPh>
    <rPh sb="34" eb="36">
      <t>セッテイ</t>
    </rPh>
    <phoneticPr fontId="4"/>
  </si>
  <si>
    <t>(イ)</t>
  </si>
  <si>
    <t>(エ)</t>
  </si>
  <si>
    <t>登録基幹技能者の配置</t>
    <rPh sb="0" eb="2">
      <t>トウロク</t>
    </rPh>
    <rPh sb="2" eb="4">
      <t>キカン</t>
    </rPh>
    <rPh sb="4" eb="7">
      <t>ギノウシャ</t>
    </rPh>
    <rPh sb="8" eb="10">
      <t>ハイチ</t>
    </rPh>
    <phoneticPr fontId="4"/>
  </si>
  <si>
    <t>担い手確保・育成に関する取組</t>
    <rPh sb="0" eb="1">
      <t>ニナ</t>
    </rPh>
    <rPh sb="2" eb="3">
      <t>テ</t>
    </rPh>
    <rPh sb="3" eb="5">
      <t>カクホ</t>
    </rPh>
    <rPh sb="6" eb="8">
      <t>イクセイ</t>
    </rPh>
    <rPh sb="9" eb="10">
      <t>カン</t>
    </rPh>
    <rPh sb="12" eb="14">
      <t>トリクミ</t>
    </rPh>
    <phoneticPr fontId="4"/>
  </si>
  <si>
    <t>入札時には本紙を入札金額見積内訳書とともに電子入札システムにより提出してください。</t>
  </si>
  <si>
    <t>(オ)</t>
  </si>
  <si>
    <t>優秀技術者表彰</t>
  </si>
  <si>
    <t>技術者の対応能力（ﾋｱﾘﾝｸﾞ）</t>
    <rPh sb="0" eb="3">
      <t>ギジュツシャ</t>
    </rPh>
    <rPh sb="4" eb="6">
      <t>タイオウ</t>
    </rPh>
    <rPh sb="6" eb="8">
      <t>ノウリョク</t>
    </rPh>
    <phoneticPr fontId="4"/>
  </si>
  <si>
    <t>当該工事の理解度・取組姿勢（ﾋｱﾘﾝｸﾞ）</t>
    <rPh sb="0" eb="2">
      <t>トウガイ</t>
    </rPh>
    <rPh sb="2" eb="4">
      <t>コウジ</t>
    </rPh>
    <rPh sb="5" eb="8">
      <t>リカイド</t>
    </rPh>
    <rPh sb="9" eb="11">
      <t>トリクミ</t>
    </rPh>
    <rPh sb="11" eb="13">
      <t>シセイ</t>
    </rPh>
    <phoneticPr fontId="4"/>
  </si>
  <si>
    <t>（エ）</t>
  </si>
  <si>
    <t>技術者の専門技術力（ﾋｱﾘﾝｸﾞ）</t>
    <rPh sb="0" eb="3">
      <t>ギジュツシャ</t>
    </rPh>
    <rPh sb="4" eb="6">
      <t>センモン</t>
    </rPh>
    <rPh sb="6" eb="7">
      <t>ワザ</t>
    </rPh>
    <rPh sb="7" eb="8">
      <t>ジュツ</t>
    </rPh>
    <rPh sb="8" eb="9">
      <t>リョク</t>
    </rPh>
    <phoneticPr fontId="4"/>
  </si>
  <si>
    <t>大項目</t>
    <rPh sb="0" eb="3">
      <t>ダイコウモク</t>
    </rPh>
    <phoneticPr fontId="4"/>
  </si>
  <si>
    <t>　　　交通誘導警備員</t>
  </si>
  <si>
    <t>小項目</t>
    <rPh sb="0" eb="3">
      <t>ショウコウモク</t>
    </rPh>
    <phoneticPr fontId="4"/>
  </si>
  <si>
    <t>インターンシップ等の受入れ実績</t>
  </si>
  <si>
    <t>カーボンニュートラルの取組</t>
    <rPh sb="11" eb="13">
      <t>トリクミ</t>
    </rPh>
    <phoneticPr fontId="4"/>
  </si>
  <si>
    <t>「自己採点」の欄は、ガイドライン及び入札説明書の評価基準・配点に基づく自社の想定する点を必ず記入してください。（実績がない場合は０点を入力してください。）ただし、「該当」欄に「○」がない場合は入力不要です。</t>
    <rPh sb="1" eb="3">
      <t>ジコ</t>
    </rPh>
    <rPh sb="3" eb="5">
      <t>サイテン</t>
    </rPh>
    <rPh sb="7" eb="8">
      <t>ラン</t>
    </rPh>
    <rPh sb="16" eb="17">
      <t>オヨ</t>
    </rPh>
    <rPh sb="18" eb="20">
      <t>ニュウサツ</t>
    </rPh>
    <rPh sb="20" eb="23">
      <t>セツメイショ</t>
    </rPh>
    <rPh sb="24" eb="26">
      <t>ヒョウカ</t>
    </rPh>
    <rPh sb="26" eb="28">
      <t>キジュン</t>
    </rPh>
    <rPh sb="29" eb="31">
      <t>ハイテン</t>
    </rPh>
    <rPh sb="32" eb="33">
      <t>モト</t>
    </rPh>
    <rPh sb="35" eb="37">
      <t>ジシャ</t>
    </rPh>
    <rPh sb="38" eb="40">
      <t>ソウテイ</t>
    </rPh>
    <rPh sb="42" eb="43">
      <t>テン</t>
    </rPh>
    <rPh sb="44" eb="45">
      <t>カナラ</t>
    </rPh>
    <rPh sb="46" eb="48">
      <t>キニュウ</t>
    </rPh>
    <rPh sb="56" eb="58">
      <t>ジッセキ</t>
    </rPh>
    <rPh sb="61" eb="63">
      <t>バアイ</t>
    </rPh>
    <rPh sb="65" eb="66">
      <t>テン</t>
    </rPh>
    <rPh sb="67" eb="69">
      <t>ニュウリョク</t>
    </rPh>
    <rPh sb="82" eb="84">
      <t>ガイトウ</t>
    </rPh>
    <rPh sb="85" eb="86">
      <t>ラン</t>
    </rPh>
    <rPh sb="93" eb="95">
      <t>バアイ</t>
    </rPh>
    <rPh sb="96" eb="98">
      <t>ニュウリョク</t>
    </rPh>
    <rPh sb="98" eb="100">
      <t>フヨウ</t>
    </rPh>
    <phoneticPr fontId="4"/>
  </si>
  <si>
    <t>春日部市水道事業管理者 宗広　則行　あて</t>
    <rPh sb="0" eb="4">
      <t>カスカベシ</t>
    </rPh>
    <rPh sb="4" eb="6">
      <t>スイドウ</t>
    </rPh>
    <rPh sb="6" eb="8">
      <t>ジギョウ</t>
    </rPh>
    <rPh sb="8" eb="11">
      <t>カンリシャ</t>
    </rPh>
    <rPh sb="12" eb="14">
      <t>ムネヒロ</t>
    </rPh>
    <rPh sb="15" eb="17">
      <t>ノリユキ</t>
    </rPh>
    <phoneticPr fontId="4"/>
  </si>
  <si>
    <t>設ける</t>
    <rPh sb="0" eb="1">
      <t>モウ</t>
    </rPh>
    <phoneticPr fontId="4"/>
  </si>
  <si>
    <t>設けない</t>
    <rPh sb="0" eb="1">
      <t>モウ</t>
    </rPh>
    <phoneticPr fontId="4"/>
  </si>
  <si>
    <t>削除する</t>
    <rPh sb="0" eb="2">
      <t>サクジョ</t>
    </rPh>
    <phoneticPr fontId="4"/>
  </si>
  <si>
    <t>中間点</t>
    <rPh sb="0" eb="2">
      <t>チュウカン</t>
    </rPh>
    <rPh sb="2" eb="3">
      <t>テン</t>
    </rPh>
    <phoneticPr fontId="4"/>
  </si>
  <si>
    <t>令和　年　　月　　日</t>
    <rPh sb="0" eb="1">
      <t>レイ</t>
    </rPh>
    <rPh sb="1" eb="2">
      <t>ワ</t>
    </rPh>
    <rPh sb="3" eb="4">
      <t>ネン</t>
    </rPh>
    <rPh sb="6" eb="7">
      <t>ツキ</t>
    </rPh>
    <rPh sb="9" eb="10">
      <t>ニチ</t>
    </rPh>
    <phoneticPr fontId="4"/>
  </si>
  <si>
    <t>削除しない</t>
    <rPh sb="0" eb="2">
      <t>サクジョ</t>
    </rPh>
    <phoneticPr fontId="4"/>
  </si>
  <si>
    <t>評価項目選択型</t>
    <rPh sb="0" eb="2">
      <t>ヒョウカ</t>
    </rPh>
    <rPh sb="2" eb="4">
      <t>コウモク</t>
    </rPh>
    <rPh sb="4" eb="7">
      <t>センタクガタ</t>
    </rPh>
    <phoneticPr fontId="4"/>
  </si>
  <si>
    <t>「自己採点申請書」の提出方法について</t>
    <rPh sb="1" eb="3">
      <t>ジコ</t>
    </rPh>
    <rPh sb="3" eb="5">
      <t>サイテン</t>
    </rPh>
    <rPh sb="5" eb="8">
      <t>シンセイショ</t>
    </rPh>
    <rPh sb="10" eb="12">
      <t>テイシュツ</t>
    </rPh>
    <rPh sb="12" eb="14">
      <t>ホウホウ</t>
    </rPh>
    <phoneticPr fontId="4"/>
  </si>
  <si>
    <t>画面イメージ</t>
    <rPh sb="0" eb="2">
      <t>ガメン</t>
    </rPh>
    <phoneticPr fontId="4"/>
  </si>
  <si>
    <t>※埼玉県電子入札共同システム　電子入札システム　一般競争入札（ダイレクト型）操作マニュアル　より</t>
    <rPh sb="1" eb="4">
      <t>サイタマケン</t>
    </rPh>
    <rPh sb="4" eb="6">
      <t>デンシ</t>
    </rPh>
    <rPh sb="6" eb="8">
      <t>ニュウサツ</t>
    </rPh>
    <rPh sb="8" eb="10">
      <t>キョウドウ</t>
    </rPh>
    <rPh sb="15" eb="17">
      <t>デンシ</t>
    </rPh>
    <rPh sb="17" eb="19">
      <t>ニュウサツ</t>
    </rPh>
    <rPh sb="24" eb="26">
      <t>イッパン</t>
    </rPh>
    <rPh sb="26" eb="28">
      <t>キョウソウ</t>
    </rPh>
    <rPh sb="28" eb="30">
      <t>ニュウサツ</t>
    </rPh>
    <rPh sb="36" eb="37">
      <t>ガタ</t>
    </rPh>
    <rPh sb="38" eb="40">
      <t>ソウサ</t>
    </rPh>
    <phoneticPr fontId="4"/>
  </si>
  <si>
    <t>　ファイルイメージ</t>
  </si>
  <si>
    <t>必須評価項目</t>
    <rPh sb="0" eb="2">
      <t>ヒッス</t>
    </rPh>
    <rPh sb="2" eb="4">
      <t>ヒョウカ</t>
    </rPh>
    <rPh sb="4" eb="6">
      <t>コウモク</t>
    </rPh>
    <phoneticPr fontId="4"/>
  </si>
  <si>
    <t>建設資材県産品の選定</t>
    <rPh sb="0" eb="2">
      <t>ケンセツ</t>
    </rPh>
    <rPh sb="2" eb="4">
      <t>シザイ</t>
    </rPh>
    <rPh sb="4" eb="7">
      <t>ケンサンヒン</t>
    </rPh>
    <rPh sb="8" eb="10">
      <t>センテイ</t>
    </rPh>
    <phoneticPr fontId="4"/>
  </si>
  <si>
    <t>備考</t>
  </si>
  <si>
    <r>
      <t>企業の社会的貢献の実績</t>
    </r>
    <r>
      <rPr>
        <sz val="8"/>
        <color auto="1"/>
        <rFont val="ＭＳ ゴシック"/>
      </rPr>
      <t>(施設管理への協力活動・研修)</t>
    </r>
    <rPh sb="5" eb="6">
      <t>テキ</t>
    </rPh>
    <rPh sb="9" eb="11">
      <t>ジッセキ</t>
    </rPh>
    <rPh sb="12" eb="14">
      <t>シセツ</t>
    </rPh>
    <rPh sb="14" eb="16">
      <t>カンリ</t>
    </rPh>
    <rPh sb="18" eb="20">
      <t>キョウリョク</t>
    </rPh>
    <rPh sb="20" eb="22">
      <t>カツドウ</t>
    </rPh>
    <rPh sb="23" eb="25">
      <t>ケンシュウ</t>
    </rPh>
    <phoneticPr fontId="4"/>
  </si>
  <si>
    <t>　　管路布設替</t>
    <rPh sb="2" eb="4">
      <t>カンロ</t>
    </rPh>
    <rPh sb="4" eb="6">
      <t>フセツ</t>
    </rPh>
    <rPh sb="6" eb="7">
      <t>ガ</t>
    </rPh>
    <phoneticPr fontId="4"/>
  </si>
  <si>
    <t>（ウ）</t>
  </si>
  <si>
    <t>ＣＯ２削減対策</t>
    <rPh sb="3" eb="5">
      <t>サクゲン</t>
    </rPh>
    <rPh sb="5" eb="7">
      <t>タイサク</t>
    </rPh>
    <phoneticPr fontId="4"/>
  </si>
  <si>
    <t>継続教育（ＣＰＤ）への取組</t>
    <rPh sb="0" eb="2">
      <t>ケイゾク</t>
    </rPh>
    <rPh sb="2" eb="4">
      <t>キョウイク</t>
    </rPh>
    <rPh sb="11" eb="13">
      <t>トリクミ</t>
    </rPh>
    <phoneticPr fontId="4"/>
  </si>
  <si>
    <t>令和　年　　月　　日</t>
  </si>
  <si>
    <t>○</t>
  </si>
  <si>
    <t>生産性の向上</t>
    <rPh sb="0" eb="3">
      <t>セイサンセイ</t>
    </rPh>
    <rPh sb="4" eb="6">
      <t>コウジョウ</t>
    </rPh>
    <phoneticPr fontId="4"/>
  </si>
  <si>
    <t>商号又は名称</t>
    <rPh sb="0" eb="2">
      <t>ショウゴウ</t>
    </rPh>
    <rPh sb="2" eb="3">
      <t>マタ</t>
    </rPh>
    <rPh sb="4" eb="6">
      <t>メイショウ</t>
    </rPh>
    <phoneticPr fontId="4"/>
  </si>
  <si>
    <t>ＩＣＴ活用工事の実施</t>
    <rPh sb="3" eb="5">
      <t>カツヨウ</t>
    </rPh>
    <rPh sb="5" eb="7">
      <t>コウジ</t>
    </rPh>
    <rPh sb="8" eb="10">
      <t>ジッシ</t>
    </rPh>
    <phoneticPr fontId="4"/>
  </si>
  <si>
    <t>ス</t>
  </si>
  <si>
    <t>市内下請の選定</t>
    <rPh sb="0" eb="2">
      <t>シナイ</t>
    </rPh>
    <rPh sb="2" eb="4">
      <t>シタウケ</t>
    </rPh>
    <rPh sb="5" eb="7">
      <t>センテイ</t>
    </rPh>
    <phoneticPr fontId="4"/>
  </si>
  <si>
    <t>イ（ア）災害防止活動等の協定</t>
    <rPh sb="4" eb="6">
      <t>サイガイ</t>
    </rPh>
    <rPh sb="6" eb="8">
      <t>ボウシ</t>
    </rPh>
    <rPh sb="8" eb="10">
      <t>カツドウ</t>
    </rPh>
    <rPh sb="10" eb="11">
      <t>トウ</t>
    </rPh>
    <rPh sb="12" eb="14">
      <t>キョウテイ</t>
    </rPh>
    <phoneticPr fontId="4"/>
  </si>
  <si>
    <t>ケ（ア）地理的条件</t>
    <rPh sb="4" eb="7">
      <t>チリテキ</t>
    </rPh>
    <rPh sb="7" eb="9">
      <t>ジョウケン</t>
    </rPh>
    <phoneticPr fontId="4"/>
  </si>
  <si>
    <t>確認,修正後
の自己採点</t>
    <rPh sb="0" eb="2">
      <t>カクニン</t>
    </rPh>
    <rPh sb="3" eb="5">
      <t>シュウセイ</t>
    </rPh>
    <rPh sb="5" eb="6">
      <t>ゴ</t>
    </rPh>
    <rPh sb="8" eb="10">
      <t>ジコ</t>
    </rPh>
    <rPh sb="10" eb="12">
      <t>サイテン</t>
    </rPh>
    <phoneticPr fontId="4"/>
  </si>
  <si>
    <t>（あて先）</t>
  </si>
  <si>
    <t>住所</t>
  </si>
  <si>
    <t>商号又は名称</t>
  </si>
  <si>
    <t>代表者氏名</t>
  </si>
  <si>
    <t>低入札価格調査に係る事前申出書</t>
    <rPh sb="14" eb="15">
      <t>ショ</t>
    </rPh>
    <phoneticPr fontId="4"/>
  </si>
  <si>
    <t>記</t>
  </si>
  <si>
    <t>Ａ　調査を辞退します。</t>
  </si>
  <si>
    <t>　　共通仮設費（積分）</t>
    <rPh sb="2" eb="6">
      <t>キョウツウカセツ</t>
    </rPh>
    <rPh sb="6" eb="7">
      <t>ヒ</t>
    </rPh>
    <rPh sb="8" eb="9">
      <t>セキ</t>
    </rPh>
    <rPh sb="9" eb="10">
      <t>ブン</t>
    </rPh>
    <phoneticPr fontId="4"/>
  </si>
  <si>
    <t>　　この結果、失格となることについては、異存ありません。</t>
  </si>
  <si>
    <t>Ｂ　調査に協力します。</t>
  </si>
  <si>
    <t>・Ａを選択したことにより、不利益な取扱いを受けることはありません。</t>
  </si>
  <si>
    <t>・Ｂを選択した場合でも、入札執行後に低入札価格調査確認資料等の提出に代わる申出書を提出することができます。</t>
    <rPh sb="12" eb="14">
      <t>ニュウサツ</t>
    </rPh>
    <rPh sb="14" eb="16">
      <t>シッコウ</t>
    </rPh>
    <rPh sb="16" eb="17">
      <t>ゴ</t>
    </rPh>
    <phoneticPr fontId="4"/>
  </si>
  <si>
    <t>配点</t>
    <rPh sb="0" eb="2">
      <t>ハイテン</t>
    </rPh>
    <phoneticPr fontId="60"/>
  </si>
  <si>
    <t>落札候補者となった場合は、本紙に提出日を記入し、関係する技術資料を添付して提出してください。</t>
    <rPh sb="0" eb="2">
      <t>ラクサツ</t>
    </rPh>
    <rPh sb="2" eb="5">
      <t>コウホシャ</t>
    </rPh>
    <rPh sb="9" eb="11">
      <t>バアイ</t>
    </rPh>
    <rPh sb="13" eb="15">
      <t>ホンシ</t>
    </rPh>
    <rPh sb="16" eb="18">
      <t>テイシュツ</t>
    </rPh>
    <rPh sb="18" eb="19">
      <t>ビ</t>
    </rPh>
    <rPh sb="20" eb="22">
      <t>キニュウ</t>
    </rPh>
    <rPh sb="24" eb="26">
      <t>カンケイ</t>
    </rPh>
    <rPh sb="28" eb="30">
      <t>ギジュツ</t>
    </rPh>
    <rPh sb="30" eb="32">
      <t>シリョウ</t>
    </rPh>
    <rPh sb="33" eb="35">
      <t>テンプ</t>
    </rPh>
    <rPh sb="37" eb="39">
      <t>テイシュツ</t>
    </rPh>
    <phoneticPr fontId="4"/>
  </si>
  <si>
    <t>ＳＤＧｓへの取組</t>
    <rPh sb="6" eb="8">
      <t>トリクミ</t>
    </rPh>
    <phoneticPr fontId="4"/>
  </si>
  <si>
    <t>キ</t>
  </si>
  <si>
    <t>金　　　　額</t>
    <rPh sb="0" eb="1">
      <t>キン</t>
    </rPh>
    <rPh sb="5" eb="6">
      <t>ガク</t>
    </rPh>
    <phoneticPr fontId="4"/>
  </si>
  <si>
    <t>水道施設整備</t>
  </si>
  <si>
    <t>（オ）</t>
  </si>
  <si>
    <t>・記載がない場合は、第11条の調査を実施します。</t>
    <rPh sb="1" eb="3">
      <t>キサイ</t>
    </rPh>
    <rPh sb="6" eb="8">
      <t>バアイ</t>
    </rPh>
    <rPh sb="10" eb="11">
      <t>ダイ</t>
    </rPh>
    <rPh sb="13" eb="14">
      <t>ジョウ</t>
    </rPh>
    <rPh sb="15" eb="17">
      <t>チョウサ</t>
    </rPh>
    <rPh sb="18" eb="20">
      <t>ジッシ</t>
    </rPh>
    <phoneticPr fontId="4"/>
  </si>
  <si>
    <t>市内下請の選定</t>
    <rPh sb="0" eb="2">
      <t>シナイ</t>
    </rPh>
    <rPh sb="2" eb="4">
      <t>シタウ</t>
    </rPh>
    <rPh sb="5" eb="7">
      <t>センテイ</t>
    </rPh>
    <phoneticPr fontId="4"/>
  </si>
  <si>
    <t>　　　ダクタイル鋳鉄管(DIP-GX)φ200㎜布設工</t>
  </si>
  <si>
    <t>工事名：</t>
    <rPh sb="0" eb="1">
      <t>コウ</t>
    </rPh>
    <rPh sb="1" eb="2">
      <t>コト</t>
    </rPh>
    <rPh sb="2" eb="3">
      <t>メイ</t>
    </rPh>
    <phoneticPr fontId="4"/>
  </si>
  <si>
    <t>工事箇所：</t>
    <rPh sb="0" eb="1">
      <t>コウ</t>
    </rPh>
    <rPh sb="1" eb="2">
      <t>コト</t>
    </rPh>
    <rPh sb="2" eb="3">
      <t>カ</t>
    </rPh>
    <rPh sb="3" eb="4">
      <t>ショ</t>
    </rPh>
    <phoneticPr fontId="4"/>
  </si>
  <si>
    <t>誰もが働きやすい企業</t>
  </si>
  <si>
    <t>　　舗装本復旧工</t>
  </si>
  <si>
    <t>工　　　　種</t>
    <rPh sb="0" eb="1">
      <t>コウ</t>
    </rPh>
    <rPh sb="5" eb="6">
      <t>タネ</t>
    </rPh>
    <phoneticPr fontId="4"/>
  </si>
  <si>
    <t>カーボンニュートラルの取組</t>
  </si>
  <si>
    <t>　　不断水切替工</t>
  </si>
  <si>
    <t>入札契約に関する不当な強要行為等</t>
    <rPh sb="0" eb="2">
      <t>ニュウサツ</t>
    </rPh>
    <rPh sb="2" eb="4">
      <t>ケイヤク</t>
    </rPh>
    <rPh sb="5" eb="6">
      <t>カン</t>
    </rPh>
    <rPh sb="8" eb="10">
      <t>フトウ</t>
    </rPh>
    <rPh sb="11" eb="13">
      <t>キョウヨウ</t>
    </rPh>
    <rPh sb="13" eb="15">
      <t>コウイ</t>
    </rPh>
    <rPh sb="15" eb="16">
      <t>トウ</t>
    </rPh>
    <phoneticPr fontId="4"/>
  </si>
  <si>
    <t>総合評価の不履行</t>
  </si>
  <si>
    <t>カ（ア）からカ（イ）に該当しない入札参加停止措置</t>
  </si>
  <si>
    <t>　　　塩化ﾋﾞﾆﾙ管φ100㎜撤去工</t>
  </si>
  <si>
    <t/>
  </si>
  <si>
    <t>障がい者雇用</t>
    <rPh sb="0" eb="1">
      <t>ショウ</t>
    </rPh>
    <rPh sb="3" eb="4">
      <t>シャ</t>
    </rPh>
    <rPh sb="4" eb="6">
      <t>コヨウ</t>
    </rPh>
    <phoneticPr fontId="4"/>
  </si>
  <si>
    <t>CCUS活用工事の実施</t>
  </si>
  <si>
    <t>Ｒ７年度版</t>
    <rPh sb="2" eb="4">
      <t>ネンド</t>
    </rPh>
    <rPh sb="4" eb="5">
      <t>バン</t>
    </rPh>
    <phoneticPr fontId="4"/>
  </si>
  <si>
    <t>Ｒ７年度版</t>
  </si>
  <si>
    <t>(キ)</t>
  </si>
  <si>
    <t>春日部市粕壁二丁目外2地内</t>
    <rPh sb="0" eb="3">
      <t>カスカベ</t>
    </rPh>
    <rPh sb="3" eb="4">
      <t>シ</t>
    </rPh>
    <phoneticPr fontId="4"/>
  </si>
  <si>
    <r>
      <t xml:space="preserve">施工実績
</t>
    </r>
    <r>
      <rPr>
        <sz val="7"/>
        <color auto="1"/>
        <rFont val="ＭＳ ゴシック"/>
      </rPr>
      <t>【直径２００mm以上のダクタイル鋳鉄管の新設または更新工事】</t>
    </r>
    <rPh sb="0" eb="2">
      <t>セコウ</t>
    </rPh>
    <rPh sb="2" eb="4">
      <t>ジッセキ</t>
    </rPh>
    <phoneticPr fontId="4"/>
  </si>
  <si>
    <t>保有する資格【一級土木施工管理技士】</t>
    <rPh sb="7" eb="9">
      <t>イッキュウ</t>
    </rPh>
    <rPh sb="9" eb="11">
      <t>ドボク</t>
    </rPh>
    <rPh sb="11" eb="13">
      <t>セコウ</t>
    </rPh>
    <rPh sb="13" eb="15">
      <t>カンリ</t>
    </rPh>
    <rPh sb="15" eb="17">
      <t>ギシ</t>
    </rPh>
    <phoneticPr fontId="4"/>
  </si>
  <si>
    <t>入　札　金　額　見　積　内　訳　書</t>
    <rPh sb="0" eb="1">
      <t>イリ</t>
    </rPh>
    <rPh sb="2" eb="3">
      <t>サツ</t>
    </rPh>
    <rPh sb="4" eb="5">
      <t>キン</t>
    </rPh>
    <rPh sb="6" eb="7">
      <t>ガク</t>
    </rPh>
    <rPh sb="8" eb="9">
      <t>ミ</t>
    </rPh>
    <rPh sb="10" eb="11">
      <t>セキ</t>
    </rPh>
    <rPh sb="12" eb="13">
      <t>ナイ</t>
    </rPh>
    <rPh sb="14" eb="15">
      <t>ヤク</t>
    </rPh>
    <rPh sb="16" eb="17">
      <t>ショ</t>
    </rPh>
    <phoneticPr fontId="4"/>
  </si>
  <si>
    <t>本工事費</t>
    <rPh sb="0" eb="1">
      <t>ホン</t>
    </rPh>
    <rPh sb="1" eb="3">
      <t>コウジ</t>
    </rPh>
    <rPh sb="3" eb="4">
      <t>ヒ</t>
    </rPh>
    <phoneticPr fontId="4"/>
  </si>
  <si>
    <t>　管路更新</t>
    <rPh sb="1" eb="3">
      <t>カンロ</t>
    </rPh>
    <rPh sb="3" eb="5">
      <t>コウシン</t>
    </rPh>
    <phoneticPr fontId="4"/>
  </si>
  <si>
    <t>　　　ポリエチレン管(HPPE)φ150㎜布設工</t>
  </si>
  <si>
    <t>　　　ポリエチレン管(HPPE)φ100㎜布設工</t>
  </si>
  <si>
    <t>　　　ポリエチレン管(HPPE)φ75㎜布設工</t>
  </si>
  <si>
    <t>　　　排泥弁設置工φ200×φ75</t>
  </si>
  <si>
    <t>　　　排泥弁設置工φ100×φ50</t>
  </si>
  <si>
    <t>　　　消火栓設置工</t>
  </si>
  <si>
    <t>　　　消火栓撤去工</t>
  </si>
  <si>
    <t>　　　給水管接続工φ200×φ25</t>
  </si>
  <si>
    <t>　　　給水管接続工φ100×φ25</t>
  </si>
  <si>
    <t>　　　給水管接続工φ200×φ25(県道部)</t>
  </si>
  <si>
    <t>　　　給水管接続工φ150×φ50</t>
  </si>
  <si>
    <t>　　　給水管接続工φ150×φ25</t>
  </si>
  <si>
    <t>　　　給水管接続工φ100×φ50</t>
  </si>
  <si>
    <t>　　既設管撤去工</t>
  </si>
  <si>
    <t>　　　鋳鉄管φ200㎜撤去工</t>
  </si>
  <si>
    <t>　　　鋳鉄管φ150㎜撤去工</t>
  </si>
  <si>
    <t>　　　土留工</t>
  </si>
  <si>
    <t>　　　不断水設置工</t>
  </si>
  <si>
    <t>　　　舗装本復旧工</t>
  </si>
  <si>
    <t>　交通誘導警備員</t>
  </si>
  <si>
    <t>　　交通誘導警備員</t>
  </si>
  <si>
    <t>　直接工事費</t>
    <rPh sb="1" eb="3">
      <t>チョクセツ</t>
    </rPh>
    <rPh sb="3" eb="6">
      <t>コウジヒ</t>
    </rPh>
    <phoneticPr fontId="4"/>
  </si>
  <si>
    <t>　　　うち労務費</t>
    <rPh sb="5" eb="8">
      <t>ロウムヒ</t>
    </rPh>
    <phoneticPr fontId="4"/>
  </si>
  <si>
    <t>　　共通仮設費計</t>
    <rPh sb="2" eb="7">
      <t>キョウツウカセツヒ</t>
    </rPh>
    <rPh sb="7" eb="8">
      <t>ケイ</t>
    </rPh>
    <phoneticPr fontId="4"/>
  </si>
  <si>
    <t>　　　運搬費</t>
    <rPh sb="3" eb="6">
      <t>ウンパンヒ</t>
    </rPh>
    <phoneticPr fontId="4"/>
  </si>
  <si>
    <t>　　　準備費</t>
    <rPh sb="3" eb="6">
      <t>ジュンビヒ</t>
    </rPh>
    <phoneticPr fontId="4"/>
  </si>
  <si>
    <t>代表者職氏名</t>
    <rPh sb="0" eb="3">
      <t>ダイヒョウシャ</t>
    </rPh>
    <rPh sb="3" eb="4">
      <t>ショク</t>
    </rPh>
    <rPh sb="4" eb="6">
      <t>シメイ</t>
    </rPh>
    <phoneticPr fontId="4"/>
  </si>
  <si>
    <t>　　　技術管理費</t>
    <rPh sb="3" eb="5">
      <t>ギジュツ</t>
    </rPh>
    <rPh sb="5" eb="7">
      <t>カンリ</t>
    </rPh>
    <rPh sb="7" eb="8">
      <t>ヒ</t>
    </rPh>
    <phoneticPr fontId="4"/>
  </si>
  <si>
    <t>　　　現場環境改善費計</t>
    <rPh sb="3" eb="5">
      <t>ゲンバ</t>
    </rPh>
    <rPh sb="5" eb="7">
      <t>カンキョウ</t>
    </rPh>
    <rPh sb="7" eb="10">
      <t>カイゼンヒ</t>
    </rPh>
    <rPh sb="10" eb="11">
      <t>ケイ</t>
    </rPh>
    <phoneticPr fontId="4"/>
  </si>
  <si>
    <t>　　現場管理費</t>
    <rPh sb="2" eb="4">
      <t>ゲンバ</t>
    </rPh>
    <rPh sb="4" eb="6">
      <t>カンリ</t>
    </rPh>
    <rPh sb="6" eb="7">
      <t>ヒ</t>
    </rPh>
    <phoneticPr fontId="4"/>
  </si>
  <si>
    <t>　　　　うち建退共制度の掛金</t>
    <rPh sb="6" eb="7">
      <t>タテ</t>
    </rPh>
    <rPh sb="7" eb="8">
      <t>タイ</t>
    </rPh>
    <rPh sb="8" eb="9">
      <t>トモ</t>
    </rPh>
    <rPh sb="9" eb="11">
      <t>セイド</t>
    </rPh>
    <rPh sb="12" eb="14">
      <t>カケキン</t>
    </rPh>
    <phoneticPr fontId="4"/>
  </si>
  <si>
    <t>　工事原価計</t>
    <rPh sb="1" eb="3">
      <t>コウジ</t>
    </rPh>
    <rPh sb="3" eb="5">
      <t>ゲンカ</t>
    </rPh>
    <rPh sb="5" eb="6">
      <t>ケイ</t>
    </rPh>
    <phoneticPr fontId="4"/>
  </si>
  <si>
    <t>　　　うち安全衛生経費</t>
    <rPh sb="5" eb="7">
      <t>アンゼン</t>
    </rPh>
    <rPh sb="7" eb="9">
      <t>エイセイ</t>
    </rPh>
    <rPh sb="9" eb="11">
      <t>ケイヒ</t>
    </rPh>
    <phoneticPr fontId="4"/>
  </si>
  <si>
    <t>　　一般管理費等</t>
    <rPh sb="2" eb="4">
      <t>イッパン</t>
    </rPh>
    <rPh sb="4" eb="7">
      <t>カンリヒ</t>
    </rPh>
    <rPh sb="7" eb="8">
      <t>トウ</t>
    </rPh>
    <phoneticPr fontId="4"/>
  </si>
  <si>
    <t>工事価格</t>
    <rPh sb="0" eb="2">
      <t>コウジ</t>
    </rPh>
    <rPh sb="2" eb="4">
      <t>カカク</t>
    </rPh>
    <phoneticPr fontId="4"/>
  </si>
  <si>
    <t>春日部市粕壁二丁目外2地内</t>
    <rPh sb="0" eb="4">
      <t>カスカベシ</t>
    </rPh>
    <rPh sb="4" eb="6">
      <t>カスカベ</t>
    </rPh>
    <rPh sb="6" eb="7">
      <t>2</t>
    </rPh>
    <rPh sb="7" eb="9">
      <t>チョウメ</t>
    </rPh>
    <rPh sb="9" eb="10">
      <t>ホカ</t>
    </rPh>
    <rPh sb="11" eb="12">
      <t>チ</t>
    </rPh>
    <rPh sb="12" eb="13">
      <t>ナイ</t>
    </rPh>
    <phoneticPr fontId="4"/>
  </si>
  <si>
    <t>住所</t>
    <rPh sb="0" eb="2">
      <t>ジュウショ</t>
    </rPh>
    <phoneticPr fontId="4"/>
  </si>
  <si>
    <t>数  量</t>
    <rPh sb="0" eb="1">
      <t>カズ</t>
    </rPh>
    <rPh sb="3" eb="4">
      <t>リョウ</t>
    </rPh>
    <phoneticPr fontId="4"/>
  </si>
  <si>
    <t>単  位</t>
    <rPh sb="0" eb="1">
      <t>タン</t>
    </rPh>
    <rPh sb="3" eb="4">
      <t>クライ</t>
    </rPh>
    <phoneticPr fontId="4"/>
  </si>
  <si>
    <t>式</t>
    <rPh sb="0" eb="1">
      <t>シキ</t>
    </rPh>
    <phoneticPr fontId="4"/>
  </si>
  <si>
    <t>単    価</t>
    <rPh sb="0" eb="1">
      <t>タン</t>
    </rPh>
    <rPh sb="5" eb="6">
      <t>アタイ</t>
    </rPh>
    <phoneticPr fontId="4"/>
  </si>
  <si>
    <t>令和　　年　　月　　日</t>
    <rPh sb="0" eb="2">
      <t>レイワ</t>
    </rPh>
    <rPh sb="4" eb="5">
      <t>ネン</t>
    </rPh>
    <rPh sb="7" eb="8">
      <t>ガツ</t>
    </rPh>
    <rPh sb="10" eb="11">
      <t>ヒ</t>
    </rPh>
    <phoneticPr fontId="4"/>
  </si>
  <si>
    <t>摘　　　要</t>
    <rPh sb="0" eb="1">
      <t>テキ</t>
    </rPh>
    <rPh sb="4" eb="5">
      <t>ヨウ</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</si>
</sst>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Red]\-#,##0\ "/>
    <numFmt numFmtId="177" formatCode="[$-411]ggge&quot;年&quot;m&quot;月&quot;d&quot;日&quot;;@"/>
    <numFmt numFmtId="178" formatCode="#,##0.0;[Red]\-#,##0.0"/>
    <numFmt numFmtId="179" formatCode="0.0_ "/>
  </numFmts>
  <fonts count="61">
    <font>
      <sz val="11"/>
      <color theme="1"/>
      <name val="ＭＳ Ｐゴシック"/>
      <family val="3"/>
      <scheme val="minor"/>
    </font>
    <font>
      <sz val="11"/>
      <color indexed="8"/>
      <name val="ＭＳ Ｐゴシック"/>
      <family val="3"/>
    </font>
    <font>
      <sz val="11"/>
      <color theme="1"/>
      <name val="ＭＳ Ｐゴシック"/>
      <family val="3"/>
      <scheme val="minor"/>
    </font>
    <font>
      <sz val="11"/>
      <color auto="1"/>
      <name val="ＭＳ Ｐゴシック"/>
      <family val="3"/>
    </font>
    <font>
      <sz val="6"/>
      <color auto="1"/>
      <name val="ＭＳ Ｐゴシック"/>
      <family val="3"/>
      <scheme val="minor"/>
    </font>
    <font>
      <sz val="11"/>
      <color auto="1"/>
      <name val="ＭＳ ゴシック"/>
      <family val="3"/>
    </font>
    <font>
      <sz val="10"/>
      <color auto="1"/>
      <name val="ＭＳ ゴシック"/>
      <family val="3"/>
    </font>
    <font>
      <sz val="6"/>
      <color auto="1"/>
      <name val="ＭＳ ゴシック"/>
      <family val="3"/>
    </font>
    <font>
      <sz val="11"/>
      <color theme="1"/>
      <name val="ＭＳ ゴシック"/>
      <family val="3"/>
    </font>
    <font>
      <b/>
      <sz val="12"/>
      <color auto="1"/>
      <name val="ＭＳ ゴシック"/>
      <family val="3"/>
    </font>
    <font>
      <b/>
      <sz val="13"/>
      <color auto="1"/>
      <name val="ＭＳ ゴシック"/>
      <family val="3"/>
    </font>
    <font>
      <sz val="18"/>
      <color auto="1"/>
      <name val="ＭＳ ゴシック"/>
      <family val="3"/>
    </font>
    <font>
      <b/>
      <sz val="10"/>
      <color auto="1"/>
      <name val="ＭＳ ゴシック"/>
      <family val="3"/>
    </font>
    <font>
      <sz val="11"/>
      <color rgb="FF0070C0"/>
      <name val="ＭＳ ゴシック"/>
      <family val="3"/>
    </font>
    <font>
      <sz val="9"/>
      <color auto="1"/>
      <name val="ＭＳ ゴシック"/>
      <family val="3"/>
    </font>
    <font>
      <sz val="9"/>
      <color theme="1"/>
      <name val="ＭＳ ゴシック"/>
      <family val="3"/>
    </font>
    <font>
      <sz val="9"/>
      <color rgb="FF000000"/>
      <name val="ＭＳ ゴシック"/>
      <family val="3"/>
    </font>
    <font>
      <b/>
      <sz val="24"/>
      <color rgb="FFFF0000"/>
      <name val="ＭＳ ゴシック"/>
      <family val="3"/>
    </font>
    <font>
      <sz val="10"/>
      <color rgb="FF0070C0"/>
      <name val="ＭＳ ゴシック"/>
      <family val="3"/>
    </font>
    <font>
      <b/>
      <u/>
      <sz val="12"/>
      <color auto="1"/>
      <name val="ＭＳ ゴシック"/>
      <family val="3"/>
    </font>
    <font>
      <b/>
      <sz val="8"/>
      <color auto="1"/>
      <name val="ＭＳ ゴシック"/>
      <family val="3"/>
    </font>
    <font>
      <sz val="8"/>
      <color auto="1"/>
      <name val="ＭＳ ゴシック"/>
      <family val="3"/>
    </font>
    <font>
      <sz val="14"/>
      <color rgb="FFFF0000"/>
      <name val="ＭＳ ゴシック"/>
      <family val="3"/>
    </font>
    <font>
      <sz val="20"/>
      <color auto="1"/>
      <name val="ＭＳ ゴシック"/>
      <family val="3"/>
    </font>
    <font>
      <sz val="12"/>
      <color auto="1"/>
      <name val="ＭＳ ゴシック"/>
      <family val="3"/>
    </font>
    <font>
      <b/>
      <sz val="20"/>
      <color rgb="FFFF0000"/>
      <name val="ＭＳ ゴシック"/>
      <family val="3"/>
    </font>
    <font>
      <b/>
      <sz val="18"/>
      <color auto="1"/>
      <name val="ＭＳ ゴシック"/>
      <family val="3"/>
    </font>
    <font>
      <sz val="7"/>
      <color rgb="FFFF0000"/>
      <name val="ＭＳ ゴシック"/>
      <family val="3"/>
    </font>
    <font>
      <b/>
      <sz val="11"/>
      <color auto="1"/>
      <name val="ＭＳ ゴシック"/>
      <family val="3"/>
    </font>
    <font>
      <sz val="7"/>
      <color auto="1"/>
      <name val="ＭＳ ゴシック"/>
      <family val="3"/>
    </font>
    <font>
      <strike/>
      <sz val="11"/>
      <color auto="1"/>
      <name val="ＭＳ ゴシック"/>
      <family val="3"/>
    </font>
    <font>
      <sz val="9"/>
      <color rgb="FF0070C0"/>
      <name val="ＭＳ ゴシック"/>
      <family val="3"/>
    </font>
    <font>
      <sz val="9"/>
      <color theme="4" tint="-0.25"/>
      <name val="ＭＳ ゴシック"/>
      <family val="3"/>
    </font>
    <font>
      <sz val="14"/>
      <color auto="1"/>
      <name val="ＭＳ ゴシック"/>
      <family val="3"/>
    </font>
    <font>
      <b/>
      <sz val="11"/>
      <color rgb="FFFF0000"/>
      <name val="ＭＳ ゴシック"/>
      <family val="3"/>
    </font>
    <font>
      <sz val="10"/>
      <color rgb="FFFF0000"/>
      <name val="ＭＳ ゴシック"/>
      <family val="3"/>
    </font>
    <font>
      <sz val="10"/>
      <color theme="1"/>
      <name val="ＭＳ ゴシック"/>
      <family val="3"/>
    </font>
    <font>
      <sz val="11"/>
      <color indexed="8"/>
      <name val="ＭＳ ゴシック"/>
      <family val="3"/>
    </font>
    <font>
      <b/>
      <sz val="11"/>
      <color rgb="FF0070C0"/>
      <name val="ＭＳ ゴシック"/>
      <family val="3"/>
    </font>
    <font>
      <sz val="11"/>
      <color auto="1"/>
      <name val="ＭＳ Ｐ明朝"/>
      <family val="1"/>
    </font>
    <font>
      <b/>
      <sz val="16"/>
      <color auto="1"/>
      <name val="ＭＳ Ｐ明朝"/>
      <family val="1"/>
    </font>
    <font>
      <sz val="12"/>
      <color auto="1"/>
      <name val="ＭＳ Ｐ明朝"/>
      <family val="1"/>
    </font>
    <font>
      <b/>
      <sz val="10"/>
      <color theme="0"/>
      <name val="ＭＳ ゴシック"/>
      <family val="3"/>
    </font>
    <font>
      <sz val="9"/>
      <color rgb="FFFF0000"/>
      <name val="ＭＳ ゴシック"/>
      <family val="3"/>
    </font>
    <font>
      <sz val="8"/>
      <color theme="1"/>
      <name val="ＭＳ ゴシック"/>
      <family val="3"/>
    </font>
    <font>
      <b/>
      <sz val="20"/>
      <color rgb="FFFF0000"/>
      <name val="ＭＳ Ｐゴシック"/>
      <family val="3"/>
    </font>
    <font>
      <b/>
      <sz val="11"/>
      <color rgb="FFFF0000"/>
      <name val="ＭＳ Ｐゴシック"/>
      <family val="3"/>
    </font>
    <font>
      <sz val="48"/>
      <color auto="1"/>
      <name val="ＭＳ ゴシック"/>
      <family val="3"/>
    </font>
    <font>
      <sz val="14"/>
      <color theme="1"/>
      <name val="ＭＳ Ｐゴシック"/>
      <family val="2"/>
    </font>
    <font>
      <sz val="12"/>
      <color theme="1"/>
      <name val="ＭＳ 明朝"/>
      <family val="1"/>
    </font>
    <font>
      <sz val="8"/>
      <color theme="1"/>
      <name val="ＭＳ 明朝"/>
      <family val="1"/>
    </font>
    <font>
      <sz val="14"/>
      <color theme="1"/>
      <name val="ＭＳ 明朝"/>
      <family val="1"/>
    </font>
    <font>
      <sz val="11"/>
      <color theme="1"/>
      <name val="ＭＳ 明朝"/>
      <family val="1"/>
    </font>
    <font>
      <sz val="10"/>
      <color theme="1"/>
      <name val="ＭＳ 明朝"/>
      <family val="1"/>
    </font>
    <font>
      <sz val="9"/>
      <color theme="1"/>
      <name val="ＭＳ 明朝"/>
      <family val="1"/>
    </font>
    <font>
      <sz val="14"/>
      <color theme="1"/>
      <name val="ＭＳ ゴシック"/>
      <family val="3"/>
    </font>
    <font>
      <sz val="12"/>
      <color theme="1"/>
      <name val="ＭＳ Ｐゴシック"/>
      <family val="3"/>
    </font>
    <font>
      <sz val="18"/>
      <color auto="1"/>
      <name val="ＭＳ Ｐゴシック"/>
      <family val="3"/>
    </font>
    <font>
      <sz val="12"/>
      <color auto="1"/>
      <name val="ＭＳ Ｐゴシック"/>
      <family val="3"/>
    </font>
    <font>
      <sz val="8"/>
      <color auto="1"/>
      <name val="ＭＳ Ｐゴシック"/>
      <family val="3"/>
    </font>
    <font>
      <sz val="11"/>
      <color auto="1"/>
      <name val="ＭＳ Ｐゴシック"/>
      <family val="3"/>
    </font>
  </fonts>
  <fills count="13">
    <fill>
      <patternFill patternType="none"/>
    </fill>
    <fill>
      <patternFill patternType="gray125"/>
    </fill>
    <fill>
      <patternFill patternType="solid">
        <fgColor theme="8" tint="0.8"/>
        <bgColor indexed="64"/>
      </patternFill>
    </fill>
    <fill>
      <patternFill patternType="solid">
        <fgColor rgb="FFFFFFCC"/>
        <bgColor indexed="64"/>
      </patternFill>
    </fill>
    <fill>
      <patternFill patternType="solid">
        <fgColor rgb="FFFFFFFF"/>
        <bgColor indexed="64"/>
      </patternFill>
    </fill>
    <fill>
      <patternFill patternType="solid">
        <fgColor theme="0"/>
        <bgColor indexed="64"/>
      </patternFill>
    </fill>
    <fill>
      <patternFill patternType="solid">
        <fgColor theme="8" tint="0.4"/>
        <bgColor indexed="64"/>
      </patternFill>
    </fill>
    <fill>
      <patternFill patternType="solid">
        <fgColor theme="0" tint="-0.25"/>
        <bgColor indexed="64"/>
      </patternFill>
    </fill>
    <fill>
      <patternFill patternType="solid">
        <fgColor rgb="FF92D050"/>
        <bgColor indexed="64"/>
      </patternFill>
    </fill>
    <fill>
      <patternFill patternType="solid">
        <fgColor theme="9" tint="0.6"/>
        <bgColor indexed="64"/>
      </patternFill>
    </fill>
    <fill>
      <patternFill patternType="solid">
        <fgColor rgb="FFFF0000"/>
        <bgColor indexed="64"/>
      </patternFill>
    </fill>
    <fill>
      <patternFill patternType="solid">
        <fgColor rgb="FF969696"/>
        <bgColor indexed="64"/>
      </patternFill>
    </fill>
    <fill>
      <patternFill patternType="solid">
        <fgColor theme="5" tint="0.6"/>
        <bgColor indexed="64"/>
      </patternFill>
    </fill>
  </fills>
  <borders count="67">
    <border>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style="double">
        <color indexed="64"/>
      </right>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thin">
        <color indexed="64"/>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auto="1"/>
      </right>
      <top/>
      <bottom/>
      <diagonal/>
    </border>
    <border>
      <left style="thin">
        <color indexed="64"/>
      </left>
      <right/>
      <top style="thin">
        <color indexed="64"/>
      </top>
      <bottom style="thin">
        <color auto="1"/>
      </bottom>
      <diagonal/>
    </border>
    <border>
      <left style="thin">
        <color indexed="64"/>
      </left>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8">
    <xf numFmtId="0" fontId="0" fillId="0" borderId="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2" fillId="0" borderId="0" applyFont="0" applyFill="0" applyBorder="0" applyAlignment="0" applyProtection="0">
      <alignment vertical="center"/>
    </xf>
  </cellStyleXfs>
  <cellXfs count="351">
    <xf numFmtId="0" fontId="0" fillId="0" borderId="0" xfId="0">
      <alignment vertical="center"/>
    </xf>
    <xf numFmtId="0" fontId="5" fillId="2" borderId="0" xfId="5" applyFont="1" applyFill="1" applyProtection="1">
      <alignment vertical="center"/>
    </xf>
    <xf numFmtId="0" fontId="6" fillId="2" borderId="0" xfId="5" applyFont="1" applyFill="1" applyProtection="1">
      <alignment vertical="center"/>
    </xf>
    <xf numFmtId="0" fontId="6" fillId="2" borderId="0" xfId="5" applyFont="1" applyFill="1" applyAlignment="1" applyProtection="1">
      <alignment horizontal="center" vertical="center"/>
    </xf>
    <xf numFmtId="0" fontId="7" fillId="2" borderId="0" xfId="5" applyFont="1" applyFill="1" applyProtection="1">
      <alignment vertical="center"/>
    </xf>
    <xf numFmtId="176" fontId="8" fillId="2" borderId="0" xfId="17" applyNumberFormat="1" applyFont="1" applyFill="1" applyAlignment="1">
      <alignment horizontal="center" vertical="center"/>
    </xf>
    <xf numFmtId="176" fontId="8" fillId="2" borderId="0" xfId="17" applyNumberFormat="1" applyFont="1" applyFill="1">
      <alignment vertical="center"/>
    </xf>
    <xf numFmtId="0" fontId="5" fillId="0" borderId="0" xfId="5" applyFont="1" applyFill="1" applyProtection="1">
      <alignment vertical="center"/>
    </xf>
    <xf numFmtId="0" fontId="5" fillId="0" borderId="1" xfId="5" applyFont="1" applyFill="1" applyBorder="1" applyAlignment="1" applyProtection="1">
      <alignment vertical="center"/>
    </xf>
    <xf numFmtId="0" fontId="6" fillId="0" borderId="0" xfId="5" applyFont="1" applyFill="1" applyProtection="1">
      <alignment vertical="center"/>
    </xf>
    <xf numFmtId="0" fontId="9" fillId="0" borderId="0" xfId="5" applyFont="1" applyFill="1" applyAlignment="1" applyProtection="1">
      <alignment horizontal="left" vertical="center"/>
    </xf>
    <xf numFmtId="0" fontId="10" fillId="0" borderId="0" xfId="5" applyFont="1" applyFill="1" applyAlignment="1" applyProtection="1">
      <alignment horizontal="left" vertical="center"/>
    </xf>
    <xf numFmtId="0" fontId="11" fillId="0" borderId="0" xfId="5" applyFont="1" applyFill="1" applyAlignment="1" applyProtection="1">
      <alignment horizontal="left" vertical="center"/>
    </xf>
    <xf numFmtId="0" fontId="12" fillId="0" borderId="0" xfId="5" applyFont="1" applyFill="1" applyAlignment="1" applyProtection="1">
      <alignment horizontal="center" vertical="center"/>
    </xf>
    <xf numFmtId="0" fontId="13" fillId="0" borderId="0" xfId="5" applyFont="1" applyFill="1" applyAlignment="1" applyProtection="1">
      <alignment horizontal="left" vertical="center"/>
      <protection locked="0"/>
    </xf>
    <xf numFmtId="0" fontId="5" fillId="0" borderId="0" xfId="5" applyFont="1" applyFill="1" applyAlignment="1" applyProtection="1">
      <alignment horizontal="left" vertical="center" wrapText="1" shrinkToFit="1"/>
    </xf>
    <xf numFmtId="0" fontId="5" fillId="0" borderId="0" xfId="5" applyFont="1" applyFill="1" applyAlignment="1" applyProtection="1">
      <alignment vertical="center" wrapText="1"/>
    </xf>
    <xf numFmtId="0" fontId="14" fillId="0" borderId="2" xfId="5" applyFont="1" applyFill="1" applyBorder="1" applyAlignment="1" applyProtection="1">
      <alignment horizontal="center" vertical="center"/>
    </xf>
    <xf numFmtId="0" fontId="14" fillId="0" borderId="3" xfId="5" applyFont="1" applyFill="1" applyBorder="1" applyAlignment="1" applyProtection="1">
      <alignment horizontal="center" vertical="center"/>
    </xf>
    <xf numFmtId="0" fontId="6" fillId="0" borderId="4" xfId="5" applyFont="1" applyFill="1" applyBorder="1" applyAlignment="1" applyProtection="1">
      <alignment horizontal="center" vertical="center" textRotation="255"/>
    </xf>
    <xf numFmtId="0" fontId="6" fillId="0" borderId="5" xfId="5" applyFont="1" applyFill="1" applyBorder="1" applyAlignment="1" applyProtection="1">
      <alignment horizontal="center" vertical="center" textRotation="255"/>
    </xf>
    <xf numFmtId="0" fontId="6" fillId="0" borderId="6" xfId="5" applyFont="1" applyFill="1" applyBorder="1" applyAlignment="1" applyProtection="1">
      <alignment horizontal="center" vertical="center" textRotation="255"/>
    </xf>
    <xf numFmtId="0" fontId="9" fillId="0" borderId="0" xfId="5" applyFont="1" applyFill="1" applyAlignment="1" applyProtection="1">
      <alignment horizontal="center" vertical="center"/>
    </xf>
    <xf numFmtId="0" fontId="6" fillId="0" borderId="0" xfId="5" applyFont="1" applyFill="1" applyAlignment="1" applyProtection="1">
      <alignment horizontal="center" vertical="center"/>
    </xf>
    <xf numFmtId="0" fontId="5" fillId="0" borderId="0" xfId="5" applyFont="1" applyFill="1" applyAlignment="1" applyProtection="1">
      <alignment horizontal="left" vertical="center" shrinkToFit="1"/>
    </xf>
    <xf numFmtId="0" fontId="6" fillId="0" borderId="0" xfId="5" applyFont="1" applyFill="1" applyAlignment="1" applyProtection="1">
      <alignment horizontal="distributed" vertical="center" wrapText="1"/>
    </xf>
    <xf numFmtId="0" fontId="6" fillId="0" borderId="0" xfId="5" applyFont="1" applyFill="1" applyAlignment="1" applyProtection="1">
      <alignment vertical="center"/>
    </xf>
    <xf numFmtId="0" fontId="14" fillId="0" borderId="7" xfId="5" applyFont="1" applyFill="1" applyBorder="1" applyAlignment="1" applyProtection="1">
      <alignment horizontal="center" vertical="center"/>
    </xf>
    <xf numFmtId="0" fontId="14" fillId="0" borderId="8" xfId="5" applyFont="1" applyFill="1" applyBorder="1" applyAlignment="1" applyProtection="1">
      <alignment horizontal="center" vertical="center"/>
    </xf>
    <xf numFmtId="0" fontId="14" fillId="0" borderId="9" xfId="5" applyFont="1" applyFill="1" applyBorder="1" applyAlignment="1" applyProtection="1">
      <alignment horizontal="center" vertical="center"/>
    </xf>
    <xf numFmtId="0" fontId="14" fillId="0" borderId="10" xfId="5" applyFont="1" applyFill="1" applyBorder="1" applyAlignment="1" applyProtection="1">
      <alignment horizontal="center" vertical="center"/>
    </xf>
    <xf numFmtId="0" fontId="14" fillId="0" borderId="11" xfId="5" applyFont="1" applyFill="1" applyBorder="1" applyAlignment="1" applyProtection="1">
      <alignment horizontal="center" vertical="center"/>
    </xf>
    <xf numFmtId="0" fontId="15" fillId="0" borderId="11" xfId="5" applyFont="1" applyFill="1" applyBorder="1" applyAlignment="1" applyProtection="1">
      <alignment horizontal="center" vertical="center"/>
    </xf>
    <xf numFmtId="0" fontId="15" fillId="0" borderId="12" xfId="5" applyFont="1" applyFill="1" applyBorder="1" applyAlignment="1" applyProtection="1">
      <alignment horizontal="center" vertical="center"/>
    </xf>
    <xf numFmtId="0" fontId="15" fillId="0" borderId="10" xfId="5" applyFont="1" applyFill="1" applyBorder="1" applyAlignment="1" applyProtection="1">
      <alignment horizontal="center" vertical="center"/>
    </xf>
    <xf numFmtId="0" fontId="15" fillId="0" borderId="13" xfId="5" applyFont="1" applyFill="1" applyBorder="1" applyAlignment="1" applyProtection="1">
      <alignment horizontal="center" vertical="center"/>
    </xf>
    <xf numFmtId="0" fontId="15" fillId="0" borderId="0" xfId="5" applyFont="1" applyFill="1" applyBorder="1" applyAlignment="1" applyProtection="1">
      <alignment horizontal="center" vertical="center"/>
    </xf>
    <xf numFmtId="0" fontId="15" fillId="0" borderId="14" xfId="5" applyFont="1" applyFill="1" applyBorder="1" applyAlignment="1" applyProtection="1">
      <alignment horizontal="center" vertical="center"/>
    </xf>
    <xf numFmtId="0" fontId="15" fillId="0" borderId="7" xfId="5" applyFont="1" applyFill="1" applyBorder="1" applyAlignment="1" applyProtection="1">
      <alignment horizontal="center" vertical="center"/>
    </xf>
    <xf numFmtId="0" fontId="15" fillId="0" borderId="0" xfId="5" applyFont="1" applyFill="1" applyAlignment="1" applyProtection="1">
      <alignment horizontal="center" vertical="center"/>
    </xf>
    <xf numFmtId="0" fontId="15" fillId="0" borderId="2" xfId="5" applyFont="1" applyFill="1" applyBorder="1" applyAlignment="1" applyProtection="1">
      <alignment horizontal="center" vertical="center"/>
    </xf>
    <xf numFmtId="0" fontId="14" fillId="0" borderId="15" xfId="5" applyFont="1" applyFill="1" applyBorder="1" applyAlignment="1" applyProtection="1">
      <alignment horizontal="left" vertical="center"/>
    </xf>
    <xf numFmtId="0" fontId="14" fillId="0" borderId="14" xfId="5" applyFont="1" applyFill="1" applyBorder="1" applyAlignment="1" applyProtection="1">
      <alignment horizontal="left" vertical="center"/>
    </xf>
    <xf numFmtId="0" fontId="14" fillId="0" borderId="13" xfId="5" applyFont="1" applyFill="1" applyBorder="1" applyAlignment="1" applyProtection="1">
      <alignment horizontal="left" vertical="center"/>
    </xf>
    <xf numFmtId="0" fontId="15" fillId="0" borderId="13" xfId="5" applyFont="1" applyFill="1" applyBorder="1" applyAlignment="1" applyProtection="1">
      <alignment horizontal="left" vertical="center"/>
    </xf>
    <xf numFmtId="0" fontId="15" fillId="0" borderId="0" xfId="5" applyFont="1" applyFill="1" applyBorder="1" applyAlignment="1" applyProtection="1">
      <alignment horizontal="left" vertical="center"/>
    </xf>
    <xf numFmtId="0" fontId="14" fillId="0" borderId="0" xfId="5" applyFont="1" applyFill="1" applyBorder="1" applyAlignment="1" applyProtection="1">
      <alignment horizontal="left" vertical="center"/>
    </xf>
    <xf numFmtId="0" fontId="14" fillId="0" borderId="7" xfId="5" applyFont="1" applyFill="1" applyBorder="1" applyAlignment="1" applyProtection="1">
      <alignment horizontal="left" vertical="center"/>
    </xf>
    <xf numFmtId="0" fontId="14" fillId="0" borderId="0" xfId="5" applyFont="1" applyFill="1" applyAlignment="1" applyProtection="1">
      <alignment horizontal="left" vertical="center"/>
    </xf>
    <xf numFmtId="0" fontId="15" fillId="0" borderId="14" xfId="5" applyFont="1" applyFill="1" applyBorder="1" applyAlignment="1" applyProtection="1">
      <alignment horizontal="left" vertical="center"/>
    </xf>
    <xf numFmtId="0" fontId="16" fillId="0" borderId="7" xfId="5" applyFont="1" applyFill="1" applyBorder="1" applyAlignment="1" applyProtection="1">
      <alignment horizontal="left" vertical="center"/>
    </xf>
    <xf numFmtId="0" fontId="17" fillId="0" borderId="0" xfId="5" applyFont="1" applyFill="1" applyAlignment="1" applyProtection="1">
      <alignment horizontal="center" vertical="center"/>
    </xf>
    <xf numFmtId="0" fontId="18" fillId="0" borderId="0" xfId="5" applyFont="1" applyFill="1" applyAlignment="1" applyProtection="1">
      <alignment horizontal="left" vertical="center" wrapText="1"/>
      <protection locked="0"/>
    </xf>
    <xf numFmtId="0" fontId="6" fillId="0" borderId="0" xfId="5" applyFont="1" applyFill="1" applyAlignment="1" applyProtection="1">
      <alignment horizontal="left" vertical="center" wrapText="1"/>
    </xf>
    <xf numFmtId="0" fontId="14" fillId="0" borderId="16" xfId="5" applyFont="1" applyFill="1" applyBorder="1" applyAlignment="1" applyProtection="1">
      <alignment horizontal="center" vertical="center"/>
    </xf>
    <xf numFmtId="0" fontId="14" fillId="0" borderId="17" xfId="5" applyFont="1" applyFill="1" applyBorder="1" applyAlignment="1" applyProtection="1">
      <alignment horizontal="left" vertical="center"/>
    </xf>
    <xf numFmtId="0" fontId="14" fillId="0" borderId="18" xfId="5" applyFont="1" applyFill="1" applyBorder="1" applyAlignment="1" applyProtection="1">
      <alignment horizontal="left" vertical="center"/>
    </xf>
    <xf numFmtId="0" fontId="14" fillId="0" borderId="19" xfId="5" applyFont="1" applyFill="1" applyBorder="1" applyAlignment="1" applyProtection="1">
      <alignment horizontal="left" vertical="center"/>
    </xf>
    <xf numFmtId="0" fontId="15" fillId="0" borderId="19" xfId="5" applyFont="1" applyFill="1" applyBorder="1" applyAlignment="1" applyProtection="1">
      <alignment horizontal="left" vertical="center"/>
    </xf>
    <xf numFmtId="0" fontId="15" fillId="0" borderId="1" xfId="5" applyFont="1" applyFill="1" applyBorder="1" applyAlignment="1" applyProtection="1">
      <alignment horizontal="left" vertical="center"/>
    </xf>
    <xf numFmtId="0" fontId="14" fillId="0" borderId="1" xfId="5" applyFont="1" applyFill="1" applyBorder="1" applyAlignment="1" applyProtection="1">
      <alignment horizontal="left" vertical="center"/>
    </xf>
    <xf numFmtId="0" fontId="14" fillId="0" borderId="20" xfId="5" applyFont="1" applyFill="1" applyBorder="1" applyAlignment="1" applyProtection="1">
      <alignment horizontal="left" vertical="center"/>
    </xf>
    <xf numFmtId="0" fontId="15" fillId="0" borderId="18" xfId="5" applyFont="1" applyFill="1" applyBorder="1" applyAlignment="1" applyProtection="1">
      <alignment horizontal="left" vertical="center"/>
    </xf>
    <xf numFmtId="0" fontId="16" fillId="0" borderId="20" xfId="5" applyFont="1" applyFill="1" applyBorder="1" applyAlignment="1" applyProtection="1">
      <alignment horizontal="left" vertical="center"/>
    </xf>
    <xf numFmtId="0" fontId="19" fillId="0" borderId="0" xfId="5" applyFont="1" applyFill="1" applyAlignment="1" applyProtection="1">
      <alignment horizontal="center" vertical="center"/>
    </xf>
    <xf numFmtId="0" fontId="13" fillId="0" borderId="0" xfId="5" applyFont="1" applyFill="1" applyAlignment="1" applyProtection="1">
      <alignment vertical="center"/>
      <protection locked="0"/>
    </xf>
    <xf numFmtId="0" fontId="14" fillId="0" borderId="21" xfId="5" applyFont="1" applyFill="1" applyBorder="1" applyAlignment="1" applyProtection="1">
      <alignment horizontal="center" vertical="center"/>
    </xf>
    <xf numFmtId="0" fontId="14" fillId="0" borderId="22" xfId="5" applyFont="1" applyFill="1" applyBorder="1" applyAlignment="1" applyProtection="1">
      <alignment horizontal="center" vertical="center"/>
    </xf>
    <xf numFmtId="0" fontId="14" fillId="0" borderId="23" xfId="5" applyFont="1" applyFill="1" applyBorder="1" applyAlignment="1" applyProtection="1">
      <alignment horizontal="center" vertical="center"/>
    </xf>
    <xf numFmtId="0" fontId="14" fillId="0" borderId="24" xfId="5" applyFont="1" applyFill="1" applyBorder="1" applyAlignment="1" applyProtection="1">
      <alignment horizontal="center" vertical="center"/>
    </xf>
    <xf numFmtId="0" fontId="15" fillId="0" borderId="23" xfId="5" applyFont="1" applyFill="1" applyBorder="1" applyAlignment="1" applyProtection="1">
      <alignment horizontal="center" vertical="center"/>
    </xf>
    <xf numFmtId="0" fontId="15" fillId="0" borderId="24" xfId="5" applyFont="1" applyFill="1" applyBorder="1" applyAlignment="1" applyProtection="1">
      <alignment horizontal="center" vertical="center"/>
    </xf>
    <xf numFmtId="0" fontId="15" fillId="0" borderId="22" xfId="5" applyFont="1" applyFill="1" applyBorder="1" applyAlignment="1" applyProtection="1">
      <alignment horizontal="center" vertical="center"/>
    </xf>
    <xf numFmtId="0" fontId="14" fillId="0" borderId="25" xfId="5" applyFont="1" applyFill="1" applyBorder="1" applyAlignment="1" applyProtection="1">
      <alignment horizontal="center" vertical="center"/>
    </xf>
    <xf numFmtId="0" fontId="14" fillId="0" borderId="26" xfId="5" applyFont="1" applyFill="1" applyBorder="1" applyAlignment="1" applyProtection="1">
      <alignment horizontal="center" vertical="center"/>
    </xf>
    <xf numFmtId="0" fontId="15" fillId="0" borderId="27" xfId="5" applyFont="1" applyFill="1" applyBorder="1" applyAlignment="1" applyProtection="1">
      <alignment horizontal="center" vertical="center"/>
    </xf>
    <xf numFmtId="0" fontId="15" fillId="0" borderId="26" xfId="5" applyFont="1" applyFill="1" applyBorder="1" applyAlignment="1" applyProtection="1">
      <alignment horizontal="center" vertical="center"/>
    </xf>
    <xf numFmtId="0" fontId="14" fillId="0" borderId="28" xfId="5" applyFont="1" applyFill="1" applyBorder="1" applyAlignment="1" applyProtection="1">
      <alignment horizontal="center" vertical="center"/>
    </xf>
    <xf numFmtId="0" fontId="15" fillId="0" borderId="21" xfId="5" applyFont="1" applyFill="1" applyBorder="1" applyAlignment="1" applyProtection="1">
      <alignment horizontal="center" vertical="center"/>
    </xf>
    <xf numFmtId="0" fontId="20" fillId="0" borderId="0" xfId="5" applyFont="1" applyFill="1" applyAlignment="1" applyProtection="1">
      <alignment horizontal="right" vertical="center"/>
    </xf>
    <xf numFmtId="0" fontId="20" fillId="0" borderId="0" xfId="5" applyFont="1" applyFill="1" applyAlignment="1" applyProtection="1">
      <alignment horizontal="right" vertical="center" shrinkToFit="1"/>
    </xf>
    <xf numFmtId="0" fontId="20" fillId="0" borderId="0" xfId="5" applyFont="1" applyFill="1" applyAlignment="1" applyProtection="1">
      <alignment horizontal="right" vertical="center" wrapText="1"/>
    </xf>
    <xf numFmtId="0" fontId="14" fillId="0" borderId="25" xfId="5" applyFont="1" applyFill="1" applyBorder="1" applyAlignment="1" applyProtection="1">
      <alignment horizontal="left" vertical="center"/>
    </xf>
    <xf numFmtId="0" fontId="14" fillId="0" borderId="14" xfId="5" applyFont="1" applyFill="1" applyBorder="1" applyAlignment="1" applyProtection="1">
      <alignment horizontal="left" vertical="center" wrapText="1"/>
    </xf>
    <xf numFmtId="0" fontId="14" fillId="0" borderId="29" xfId="5" applyFont="1" applyFill="1" applyBorder="1" applyAlignment="1" applyProtection="1">
      <alignment horizontal="left" vertical="center"/>
    </xf>
    <xf numFmtId="0" fontId="14" fillId="0" borderId="26" xfId="5" applyFont="1" applyFill="1" applyBorder="1" applyAlignment="1" applyProtection="1">
      <alignment horizontal="left" vertical="center"/>
    </xf>
    <xf numFmtId="0" fontId="15" fillId="0" borderId="29" xfId="5" applyFont="1" applyFill="1" applyBorder="1" applyAlignment="1" applyProtection="1">
      <alignment horizontal="left" vertical="center"/>
    </xf>
    <xf numFmtId="0" fontId="15" fillId="0" borderId="26" xfId="5" applyFont="1" applyFill="1" applyBorder="1" applyAlignment="1" applyProtection="1">
      <alignment horizontal="left" vertical="center"/>
    </xf>
    <xf numFmtId="0" fontId="15" fillId="0" borderId="30" xfId="5" applyFont="1" applyFill="1" applyBorder="1" applyAlignment="1" applyProtection="1">
      <alignment horizontal="left" vertical="center"/>
    </xf>
    <xf numFmtId="0" fontId="15" fillId="0" borderId="25" xfId="5" applyFont="1" applyFill="1" applyBorder="1" applyAlignment="1" applyProtection="1">
      <alignment horizontal="left" vertical="center"/>
    </xf>
    <xf numFmtId="0" fontId="14" fillId="0" borderId="27" xfId="5" applyFont="1" applyFill="1" applyBorder="1" applyAlignment="1" applyProtection="1">
      <alignment horizontal="left" vertical="center"/>
    </xf>
    <xf numFmtId="0" fontId="14" fillId="0" borderId="30" xfId="5" applyFont="1" applyFill="1" applyBorder="1" applyAlignment="1" applyProtection="1">
      <alignment horizontal="left" vertical="center"/>
    </xf>
    <xf numFmtId="0" fontId="14" fillId="0" borderId="29" xfId="5" applyFont="1" applyFill="1" applyBorder="1" applyAlignment="1" applyProtection="1">
      <alignment vertical="center" wrapText="1"/>
    </xf>
    <xf numFmtId="0" fontId="14" fillId="0" borderId="14" xfId="5" applyFont="1" applyFill="1" applyBorder="1" applyAlignment="1" applyProtection="1">
      <alignment horizontal="center" vertical="center"/>
    </xf>
    <xf numFmtId="0" fontId="8" fillId="0" borderId="14" xfId="0" applyFont="1" applyBorder="1" applyAlignment="1">
      <alignment vertical="center"/>
    </xf>
    <xf numFmtId="0" fontId="14" fillId="0" borderId="29" xfId="5" applyFont="1" applyFill="1" applyBorder="1" applyAlignment="1" applyProtection="1">
      <alignment vertical="center"/>
    </xf>
    <xf numFmtId="0" fontId="5" fillId="0" borderId="0" xfId="5" applyFont="1" applyFill="1" applyAlignment="1" applyProtection="1">
      <alignment horizontal="left" vertical="center"/>
    </xf>
    <xf numFmtId="0" fontId="5" fillId="0" borderId="0" xfId="5" applyFont="1" applyFill="1" applyAlignment="1" applyProtection="1">
      <alignment horizontal="left" vertical="center" indent="1"/>
    </xf>
    <xf numFmtId="49" fontId="14" fillId="0" borderId="0" xfId="5" applyNumberFormat="1" applyFont="1" applyFill="1" applyAlignment="1" applyProtection="1">
      <alignment horizontal="left" vertical="center" shrinkToFit="1"/>
    </xf>
    <xf numFmtId="0" fontId="21" fillId="0" borderId="0" xfId="5" applyFont="1" applyFill="1" applyAlignment="1" applyProtection="1">
      <alignment horizontal="right" vertical="center"/>
    </xf>
    <xf numFmtId="0" fontId="8" fillId="0" borderId="29" xfId="0" applyFont="1" applyBorder="1" applyAlignment="1">
      <alignment vertical="center"/>
    </xf>
    <xf numFmtId="0" fontId="9" fillId="0" borderId="0" xfId="5" applyFont="1" applyFill="1" applyBorder="1" applyAlignment="1" applyProtection="1">
      <alignment horizontal="center" vertical="center" wrapText="1"/>
    </xf>
    <xf numFmtId="0" fontId="22" fillId="0" borderId="31" xfId="5" applyFont="1" applyFill="1" applyBorder="1" applyAlignment="1" applyProtection="1">
      <alignment horizontal="center" vertical="center" wrapText="1"/>
    </xf>
    <xf numFmtId="0" fontId="23" fillId="0" borderId="31" xfId="5" applyFont="1" applyFill="1" applyBorder="1" applyAlignment="1" applyProtection="1">
      <alignment horizontal="center" vertical="center" wrapText="1"/>
    </xf>
    <xf numFmtId="0" fontId="24" fillId="0" borderId="31" xfId="0" applyFont="1" applyBorder="1" applyAlignment="1">
      <alignment horizontal="center" vertical="center"/>
    </xf>
    <xf numFmtId="0" fontId="14" fillId="0" borderId="20" xfId="5" applyFont="1" applyFill="1" applyBorder="1" applyAlignment="1" applyProtection="1">
      <alignment horizontal="center" vertical="center"/>
    </xf>
    <xf numFmtId="0" fontId="14" fillId="0" borderId="32" xfId="5" applyFont="1" applyFill="1" applyBorder="1" applyAlignment="1" applyProtection="1">
      <alignment horizontal="left" vertical="center"/>
    </xf>
    <xf numFmtId="0" fontId="14" fillId="0" borderId="33" xfId="5" applyFont="1" applyFill="1" applyBorder="1" applyAlignment="1" applyProtection="1">
      <alignment horizontal="left" vertical="center"/>
    </xf>
    <xf numFmtId="0" fontId="8" fillId="0" borderId="18" xfId="0" applyFont="1" applyBorder="1" applyAlignment="1">
      <alignment vertical="center"/>
    </xf>
    <xf numFmtId="0" fontId="14" fillId="0" borderId="34" xfId="5" applyFont="1" applyFill="1" applyBorder="1" applyAlignment="1" applyProtection="1">
      <alignment horizontal="left" vertical="center"/>
    </xf>
    <xf numFmtId="0" fontId="15" fillId="0" borderId="33" xfId="5" applyFont="1" applyFill="1" applyBorder="1" applyAlignment="1" applyProtection="1">
      <alignment horizontal="left" vertical="center"/>
    </xf>
    <xf numFmtId="0" fontId="15" fillId="0" borderId="34" xfId="5" applyFont="1" applyFill="1" applyBorder="1" applyAlignment="1" applyProtection="1">
      <alignment horizontal="left" vertical="center"/>
    </xf>
    <xf numFmtId="0" fontId="15" fillId="0" borderId="35" xfId="5" applyFont="1" applyFill="1" applyBorder="1" applyAlignment="1" applyProtection="1">
      <alignment horizontal="left" vertical="center"/>
    </xf>
    <xf numFmtId="0" fontId="15" fillId="0" borderId="32" xfId="5" applyFont="1" applyFill="1" applyBorder="1" applyAlignment="1" applyProtection="1">
      <alignment horizontal="left" vertical="center"/>
    </xf>
    <xf numFmtId="0" fontId="14" fillId="0" borderId="36" xfId="5" applyFont="1" applyFill="1" applyBorder="1" applyAlignment="1" applyProtection="1">
      <alignment horizontal="left" vertical="center"/>
    </xf>
    <xf numFmtId="0" fontId="14" fillId="0" borderId="35" xfId="5" applyFont="1" applyFill="1" applyBorder="1" applyAlignment="1" applyProtection="1">
      <alignment horizontal="left" vertical="center"/>
    </xf>
    <xf numFmtId="0" fontId="8" fillId="0" borderId="33" xfId="0" applyFont="1" applyBorder="1" applyAlignment="1">
      <alignment vertical="center"/>
    </xf>
    <xf numFmtId="0" fontId="14" fillId="0" borderId="18" xfId="5" applyFont="1" applyFill="1" applyBorder="1" applyAlignment="1" applyProtection="1">
      <alignment horizontal="center" vertical="center"/>
    </xf>
    <xf numFmtId="0" fontId="25" fillId="0" borderId="37" xfId="5" applyFont="1" applyFill="1" applyBorder="1" applyAlignment="1" applyProtection="1">
      <alignment horizontal="center" vertical="center" shrinkToFit="1"/>
    </xf>
    <xf numFmtId="0" fontId="26" fillId="0" borderId="38" xfId="7" applyFont="1" applyBorder="1" applyAlignment="1" applyProtection="1">
      <alignment horizontal="center" vertical="center" shrinkToFit="1"/>
    </xf>
    <xf numFmtId="0" fontId="26" fillId="0" borderId="39" xfId="7" applyFont="1" applyBorder="1" applyAlignment="1" applyProtection="1">
      <alignment horizontal="center" vertical="center" shrinkToFit="1"/>
    </xf>
    <xf numFmtId="0" fontId="26" fillId="0" borderId="40" xfId="7" applyFont="1" applyBorder="1" applyAlignment="1" applyProtection="1">
      <alignment horizontal="center" vertical="center" shrinkToFit="1"/>
    </xf>
    <xf numFmtId="0" fontId="24" fillId="0" borderId="15" xfId="5" applyFont="1" applyFill="1" applyBorder="1" applyAlignment="1" applyProtection="1">
      <alignment horizontal="center" vertical="center"/>
    </xf>
    <xf numFmtId="0" fontId="27" fillId="0" borderId="0" xfId="5" applyFont="1" applyFill="1" applyAlignment="1" applyProtection="1">
      <alignment horizontal="left" vertical="center"/>
    </xf>
    <xf numFmtId="177" fontId="28" fillId="3" borderId="0" xfId="5" applyNumberFormat="1" applyFont="1" applyFill="1" applyAlignment="1" applyProtection="1">
      <alignment horizontal="center" vertical="center"/>
    </xf>
    <xf numFmtId="0" fontId="29" fillId="0" borderId="0" xfId="5" applyFont="1" applyFill="1" applyAlignment="1" applyProtection="1">
      <alignment horizontal="left" vertical="center"/>
    </xf>
    <xf numFmtId="0" fontId="30" fillId="0" borderId="0" xfId="5" applyFont="1" applyFill="1" applyProtection="1">
      <alignment vertical="center"/>
    </xf>
    <xf numFmtId="0" fontId="12" fillId="0" borderId="14" xfId="5" applyFont="1" applyFill="1" applyBorder="1" applyAlignment="1" applyProtection="1">
      <alignment horizontal="center" vertical="center"/>
    </xf>
    <xf numFmtId="0" fontId="14" fillId="0" borderId="41" xfId="5" applyFont="1" applyFill="1" applyBorder="1" applyAlignment="1" applyProtection="1">
      <alignment horizontal="center" vertical="center"/>
    </xf>
    <xf numFmtId="0" fontId="14" fillId="0" borderId="42" xfId="5" applyFont="1" applyFill="1" applyBorder="1" applyAlignment="1" applyProtection="1">
      <alignment horizontal="center" vertical="center"/>
    </xf>
    <xf numFmtId="0" fontId="31" fillId="0" borderId="43" xfId="5" applyFont="1" applyFill="1" applyBorder="1" applyAlignment="1" applyProtection="1">
      <alignment horizontal="center" vertical="center"/>
      <protection locked="0"/>
    </xf>
    <xf numFmtId="0" fontId="31" fillId="0" borderId="44" xfId="5" applyFont="1" applyFill="1" applyBorder="1" applyAlignment="1" applyProtection="1">
      <alignment horizontal="center" vertical="center"/>
      <protection locked="0"/>
    </xf>
    <xf numFmtId="0" fontId="31" fillId="0" borderId="45" xfId="5" applyFont="1" applyFill="1" applyBorder="1" applyAlignment="1" applyProtection="1">
      <alignment horizontal="center" vertical="center"/>
      <protection locked="0"/>
    </xf>
    <xf numFmtId="0" fontId="31" fillId="0" borderId="46" xfId="5" applyFont="1" applyFill="1" applyBorder="1" applyAlignment="1" applyProtection="1">
      <alignment horizontal="center" vertical="center"/>
      <protection locked="0"/>
    </xf>
    <xf numFmtId="0" fontId="31" fillId="0" borderId="6" xfId="5" applyFont="1" applyFill="1" applyBorder="1" applyAlignment="1" applyProtection="1">
      <alignment horizontal="center" vertical="center"/>
      <protection locked="0"/>
    </xf>
    <xf numFmtId="0" fontId="32" fillId="0" borderId="45" xfId="5" applyFont="1" applyFill="1" applyBorder="1" applyAlignment="1" applyProtection="1">
      <alignment horizontal="center" vertical="center"/>
      <protection locked="0"/>
    </xf>
    <xf numFmtId="0" fontId="14" fillId="0" borderId="6" xfId="5" applyFont="1" applyFill="1" applyBorder="1" applyAlignment="1" applyProtection="1">
      <alignment horizontal="center" vertical="center"/>
    </xf>
    <xf numFmtId="0" fontId="26" fillId="0" borderId="15" xfId="7" applyFont="1" applyBorder="1" applyAlignment="1" applyProtection="1">
      <alignment horizontal="center" vertical="center" shrinkToFit="1"/>
    </xf>
    <xf numFmtId="0" fontId="26" fillId="0" borderId="0" xfId="7" applyFont="1" applyBorder="1" applyAlignment="1" applyProtection="1">
      <alignment horizontal="center" vertical="center" shrinkToFit="1"/>
    </xf>
    <xf numFmtId="0" fontId="26" fillId="0" borderId="37" xfId="7" applyFont="1" applyBorder="1" applyAlignment="1" applyProtection="1">
      <alignment horizontal="center" vertical="center" shrinkToFit="1"/>
    </xf>
    <xf numFmtId="0" fontId="33" fillId="0" borderId="0" xfId="5" applyFont="1" applyFill="1" applyAlignment="1" applyProtection="1">
      <alignment vertical="top"/>
    </xf>
    <xf numFmtId="0" fontId="14" fillId="0" borderId="46" xfId="5" applyFont="1" applyFill="1" applyBorder="1" applyAlignment="1" applyProtection="1">
      <alignment horizontal="center" vertical="center"/>
    </xf>
    <xf numFmtId="0" fontId="14" fillId="0" borderId="43" xfId="5" applyFont="1" applyFill="1" applyBorder="1" applyAlignment="1" applyProtection="1">
      <alignment horizontal="center" vertical="center"/>
    </xf>
    <xf numFmtId="0" fontId="14" fillId="0" borderId="44" xfId="5" applyFont="1" applyFill="1" applyBorder="1" applyAlignment="1" applyProtection="1">
      <alignment horizontal="center" vertical="center"/>
    </xf>
    <xf numFmtId="0" fontId="14" fillId="0" borderId="45" xfId="5" applyFont="1" applyFill="1" applyBorder="1" applyAlignment="1" applyProtection="1">
      <alignment horizontal="center" vertical="center"/>
    </xf>
    <xf numFmtId="0" fontId="14" fillId="0" borderId="47" xfId="5" applyFont="1" applyFill="1" applyBorder="1" applyAlignment="1" applyProtection="1">
      <alignment horizontal="center" vertical="center"/>
    </xf>
    <xf numFmtId="0" fontId="15" fillId="0" borderId="6" xfId="5" applyFont="1" applyFill="1" applyBorder="1" applyAlignment="1" applyProtection="1">
      <alignment horizontal="center" vertical="center"/>
    </xf>
    <xf numFmtId="0" fontId="15" fillId="0" borderId="43" xfId="5" applyFont="1" applyFill="1" applyBorder="1" applyAlignment="1" applyProtection="1">
      <alignment horizontal="center" vertical="center"/>
    </xf>
    <xf numFmtId="0" fontId="14" fillId="0" borderId="6" xfId="5" applyFont="1" applyFill="1" applyBorder="1" applyAlignment="1" applyProtection="1">
      <alignment horizontal="center" vertical="center" shrinkToFit="1"/>
    </xf>
    <xf numFmtId="0" fontId="21" fillId="0" borderId="0" xfId="5" applyFont="1" applyFill="1" applyAlignment="1" applyProtection="1">
      <alignment vertical="center" wrapText="1"/>
    </xf>
    <xf numFmtId="0" fontId="14" fillId="0" borderId="41" xfId="5" applyFont="1" applyFill="1" applyBorder="1" applyAlignment="1" applyProtection="1">
      <alignment horizontal="center" vertical="center" wrapText="1"/>
    </xf>
    <xf numFmtId="0" fontId="14" fillId="0" borderId="42" xfId="5" applyFont="1" applyFill="1" applyBorder="1" applyAlignment="1" applyProtection="1">
      <alignment horizontal="center" vertical="center" wrapText="1"/>
    </xf>
    <xf numFmtId="0" fontId="14" fillId="4" borderId="45" xfId="5" applyFont="1" applyFill="1" applyBorder="1" applyAlignment="1" applyProtection="1">
      <alignment horizontal="center" vertical="center"/>
    </xf>
    <xf numFmtId="0" fontId="34" fillId="0" borderId="37" xfId="5" applyFont="1" applyFill="1" applyBorder="1" applyAlignment="1">
      <alignment vertical="center" shrinkToFit="1"/>
    </xf>
    <xf numFmtId="9" fontId="12" fillId="0" borderId="0" xfId="1" applyFont="1" applyFill="1" applyAlignment="1" applyProtection="1">
      <alignment vertical="center"/>
    </xf>
    <xf numFmtId="0" fontId="21" fillId="0" borderId="0" xfId="5" applyFont="1" applyFill="1" applyAlignment="1" applyProtection="1">
      <alignment horizontal="left" vertical="center" wrapText="1"/>
    </xf>
    <xf numFmtId="0" fontId="14" fillId="0" borderId="48" xfId="5" applyFont="1" applyFill="1" applyBorder="1" applyAlignment="1" applyProtection="1">
      <alignment horizontal="center" vertical="center"/>
    </xf>
    <xf numFmtId="0" fontId="14" fillId="0" borderId="44" xfId="5" applyFont="1" applyFill="1" applyBorder="1" applyAlignment="1" applyProtection="1">
      <alignment horizontal="center" vertical="center" shrinkToFit="1"/>
    </xf>
    <xf numFmtId="0" fontId="14" fillId="0" borderId="45" xfId="5" applyFont="1" applyFill="1" applyBorder="1" applyAlignment="1" applyProtection="1">
      <alignment horizontal="center" vertical="center" shrinkToFit="1"/>
    </xf>
    <xf numFmtId="0" fontId="14" fillId="0" borderId="43" xfId="5" applyFont="1" applyFill="1" applyBorder="1" applyAlignment="1" applyProtection="1">
      <alignment horizontal="center" vertical="center" shrinkToFit="1"/>
    </xf>
    <xf numFmtId="0" fontId="15" fillId="0" borderId="45" xfId="5" applyFont="1" applyFill="1" applyBorder="1" applyAlignment="1" applyProtection="1">
      <alignment horizontal="center" vertical="center"/>
    </xf>
    <xf numFmtId="0" fontId="26" fillId="0" borderId="49" xfId="7" applyFont="1" applyBorder="1" applyAlignment="1" applyProtection="1">
      <alignment horizontal="center" vertical="center" shrinkToFit="1"/>
    </xf>
    <xf numFmtId="0" fontId="26" fillId="0" borderId="31" xfId="7" applyFont="1" applyBorder="1" applyAlignment="1" applyProtection="1">
      <alignment horizontal="center" vertical="center" shrinkToFit="1"/>
    </xf>
    <xf numFmtId="0" fontId="26" fillId="0" borderId="50" xfId="7" applyFont="1" applyBorder="1" applyAlignment="1" applyProtection="1">
      <alignment horizontal="center" vertical="center" shrinkToFit="1"/>
    </xf>
    <xf numFmtId="0" fontId="28" fillId="0" borderId="0" xfId="5" applyFont="1" applyFill="1" applyAlignment="1" applyProtection="1">
      <alignment vertical="center"/>
    </xf>
    <xf numFmtId="0" fontId="14" fillId="0" borderId="19" xfId="5" applyFont="1" applyFill="1" applyBorder="1" applyAlignment="1" applyProtection="1">
      <alignment horizontal="center" vertical="center"/>
    </xf>
    <xf numFmtId="0" fontId="14" fillId="0" borderId="51" xfId="5" applyFont="1" applyFill="1" applyBorder="1" applyAlignment="1" applyProtection="1">
      <alignment horizontal="center" vertical="center"/>
    </xf>
    <xf numFmtId="0" fontId="14" fillId="0" borderId="32" xfId="5" applyFont="1" applyFill="1" applyBorder="1" applyAlignment="1" applyProtection="1">
      <alignment horizontal="center" vertical="center"/>
    </xf>
    <xf numFmtId="0" fontId="23" fillId="0" borderId="0" xfId="5" applyFont="1" applyFill="1" applyBorder="1" applyAlignment="1" applyProtection="1">
      <alignment horizontal="center" vertical="center" wrapText="1"/>
    </xf>
    <xf numFmtId="0" fontId="11" fillId="0" borderId="0" xfId="5" applyFont="1" applyFill="1" applyAlignment="1" applyProtection="1">
      <alignment vertical="top"/>
    </xf>
    <xf numFmtId="0" fontId="7" fillId="0" borderId="0" xfId="5" applyFont="1" applyFill="1" applyBorder="1" applyProtection="1">
      <alignment vertical="center"/>
    </xf>
    <xf numFmtId="0" fontId="5" fillId="0" borderId="0" xfId="5" applyFont="1" applyFill="1" applyAlignment="1" applyProtection="1">
      <alignment vertical="center"/>
    </xf>
    <xf numFmtId="0" fontId="35" fillId="0" borderId="0" xfId="5" applyFont="1" applyFill="1" applyBorder="1" applyAlignment="1" applyProtection="1">
      <alignment vertical="center" shrinkToFit="1"/>
    </xf>
    <xf numFmtId="0" fontId="7" fillId="5" borderId="0" xfId="5" applyFont="1" applyFill="1" applyBorder="1" applyProtection="1">
      <alignment vertical="center"/>
    </xf>
    <xf numFmtId="0" fontId="5" fillId="5" borderId="0" xfId="5" applyFont="1" applyFill="1" applyProtection="1">
      <alignment vertical="center"/>
    </xf>
    <xf numFmtId="0" fontId="21" fillId="2" borderId="0" xfId="5" applyFont="1" applyFill="1" applyAlignment="1" applyProtection="1">
      <alignment horizontal="left" vertical="center" wrapText="1"/>
    </xf>
    <xf numFmtId="0" fontId="21" fillId="2" borderId="0" xfId="5" applyFont="1" applyFill="1" applyAlignment="1" applyProtection="1">
      <alignment vertical="center" wrapText="1"/>
    </xf>
    <xf numFmtId="0" fontId="8" fillId="6" borderId="52" xfId="0" applyFont="1" applyFill="1" applyBorder="1" applyAlignment="1">
      <alignment horizontal="center" vertical="center"/>
    </xf>
    <xf numFmtId="0" fontId="36" fillId="6" borderId="47" xfId="0" applyFont="1" applyFill="1" applyBorder="1" applyAlignment="1">
      <alignment horizontal="center" vertical="center"/>
    </xf>
    <xf numFmtId="0" fontId="37" fillId="2" borderId="0" xfId="0" applyFont="1" applyFill="1" applyProtection="1">
      <alignment vertical="center"/>
    </xf>
    <xf numFmtId="0" fontId="8" fillId="2" borderId="0" xfId="0" applyFont="1" applyFill="1" applyAlignment="1">
      <alignment horizontal="center" vertical="center"/>
    </xf>
    <xf numFmtId="0" fontId="38" fillId="2" borderId="47" xfId="0" applyFont="1" applyFill="1" applyBorder="1" applyAlignment="1" applyProtection="1">
      <alignment horizontal="center" vertical="center"/>
      <protection locked="0"/>
    </xf>
    <xf numFmtId="0" fontId="34" fillId="2" borderId="13" xfId="0" applyFont="1" applyFill="1" applyBorder="1" applyAlignment="1">
      <alignment horizontal="center" vertical="center"/>
    </xf>
    <xf numFmtId="0" fontId="36" fillId="2" borderId="0" xfId="0" applyFont="1" applyFill="1" applyBorder="1" applyAlignment="1">
      <alignment horizontal="center" vertical="center"/>
    </xf>
    <xf numFmtId="0" fontId="34" fillId="2" borderId="0" xfId="0" applyFont="1" applyFill="1" applyBorder="1" applyAlignment="1">
      <alignment horizontal="center" vertical="center"/>
    </xf>
    <xf numFmtId="0" fontId="38" fillId="2" borderId="0" xfId="0" applyFont="1" applyFill="1" applyBorder="1" applyAlignment="1" applyProtection="1">
      <alignment horizontal="center" vertical="center"/>
      <protection locked="0"/>
    </xf>
    <xf numFmtId="0" fontId="34" fillId="2" borderId="0" xfId="5" applyFont="1" applyFill="1" applyProtection="1">
      <alignment vertical="center"/>
    </xf>
    <xf numFmtId="176" fontId="8" fillId="2" borderId="0" xfId="17" applyNumberFormat="1" applyFont="1" applyFill="1" applyAlignment="1">
      <alignment horizontal="left" vertical="center"/>
    </xf>
    <xf numFmtId="176" fontId="14" fillId="0" borderId="41" xfId="17" applyNumberFormat="1" applyFont="1" applyFill="1" applyBorder="1" applyAlignment="1" applyProtection="1">
      <alignment horizontal="center" vertical="center"/>
    </xf>
    <xf numFmtId="176" fontId="14" fillId="0" borderId="42" xfId="17" applyNumberFormat="1" applyFont="1" applyFill="1" applyBorder="1" applyAlignment="1" applyProtection="1">
      <alignment horizontal="center" vertical="center"/>
    </xf>
    <xf numFmtId="176" fontId="14" fillId="0" borderId="46" xfId="17" applyNumberFormat="1" applyFont="1" applyFill="1" applyBorder="1" applyAlignment="1" applyProtection="1">
      <alignment horizontal="center" vertical="center"/>
    </xf>
    <xf numFmtId="176" fontId="14" fillId="0" borderId="43" xfId="17" applyNumberFormat="1" applyFont="1" applyFill="1" applyBorder="1" applyAlignment="1" applyProtection="1">
      <alignment horizontal="center" vertical="center"/>
    </xf>
    <xf numFmtId="176" fontId="14" fillId="0" borderId="44" xfId="17" applyNumberFormat="1" applyFont="1" applyFill="1" applyBorder="1" applyAlignment="1" applyProtection="1">
      <alignment horizontal="center" vertical="center"/>
    </xf>
    <xf numFmtId="176" fontId="14" fillId="0" borderId="45" xfId="17" applyNumberFormat="1" applyFont="1" applyFill="1" applyBorder="1" applyAlignment="1" applyProtection="1">
      <alignment horizontal="center" vertical="center"/>
    </xf>
    <xf numFmtId="176" fontId="14" fillId="7" borderId="44" xfId="17" applyNumberFormat="1" applyFont="1" applyFill="1" applyBorder="1" applyAlignment="1" applyProtection="1">
      <alignment horizontal="center" vertical="center"/>
    </xf>
    <xf numFmtId="176" fontId="14" fillId="7" borderId="45" xfId="17" applyNumberFormat="1" applyFont="1" applyFill="1" applyBorder="1" applyAlignment="1" applyProtection="1">
      <alignment horizontal="center" vertical="center"/>
    </xf>
    <xf numFmtId="176" fontId="14" fillId="0" borderId="47" xfId="17" applyNumberFormat="1" applyFont="1" applyFill="1" applyBorder="1" applyAlignment="1" applyProtection="1">
      <alignment horizontal="center" vertical="center"/>
    </xf>
    <xf numFmtId="176" fontId="8" fillId="2" borderId="0" xfId="17" applyNumberFormat="1" applyFont="1" applyFill="1" applyBorder="1" applyAlignment="1">
      <alignment horizontal="center" vertical="center"/>
    </xf>
    <xf numFmtId="178" fontId="14" fillId="0" borderId="46" xfId="17" applyNumberFormat="1" applyFont="1" applyFill="1" applyBorder="1" applyAlignment="1" applyProtection="1">
      <alignment horizontal="center" vertical="center"/>
    </xf>
    <xf numFmtId="178" fontId="14" fillId="0" borderId="43" xfId="17" applyNumberFormat="1" applyFont="1" applyFill="1" applyBorder="1" applyAlignment="1" applyProtection="1">
      <alignment horizontal="center" vertical="center"/>
    </xf>
    <xf numFmtId="178" fontId="14" fillId="0" borderId="44" xfId="17" applyNumberFormat="1" applyFont="1" applyFill="1" applyBorder="1" applyAlignment="1" applyProtection="1">
      <alignment horizontal="center" vertical="center"/>
    </xf>
    <xf numFmtId="178" fontId="14" fillId="0" borderId="45" xfId="17" applyNumberFormat="1" applyFont="1" applyFill="1" applyBorder="1" applyAlignment="1" applyProtection="1">
      <alignment horizontal="center" vertical="center"/>
    </xf>
    <xf numFmtId="178" fontId="14" fillId="7" borderId="44" xfId="17" applyNumberFormat="1" applyFont="1" applyFill="1" applyBorder="1" applyAlignment="1" applyProtection="1">
      <alignment horizontal="center" vertical="center"/>
    </xf>
    <xf numFmtId="178" fontId="14" fillId="7" borderId="45" xfId="17" applyNumberFormat="1" applyFont="1" applyFill="1" applyBorder="1" applyAlignment="1" applyProtection="1">
      <alignment horizontal="center" vertical="center"/>
    </xf>
    <xf numFmtId="178" fontId="14" fillId="0" borderId="47" xfId="17" applyNumberFormat="1" applyFont="1" applyFill="1" applyBorder="1" applyAlignment="1" applyProtection="1">
      <alignment horizontal="center" vertical="center"/>
    </xf>
    <xf numFmtId="178" fontId="14" fillId="0" borderId="6" xfId="17" applyNumberFormat="1" applyFont="1" applyFill="1" applyBorder="1" applyAlignment="1" applyProtection="1">
      <alignment horizontal="center" vertical="center"/>
    </xf>
    <xf numFmtId="178" fontId="14" fillId="0" borderId="53" xfId="17" applyNumberFormat="1" applyFont="1" applyFill="1" applyBorder="1" applyAlignment="1" applyProtection="1">
      <alignment horizontal="center" vertical="center"/>
    </xf>
    <xf numFmtId="176" fontId="7" fillId="0" borderId="41" xfId="17" applyNumberFormat="1" applyFont="1" applyFill="1" applyBorder="1" applyAlignment="1" applyProtection="1">
      <alignment horizontal="center" vertical="center" textRotation="255"/>
    </xf>
    <xf numFmtId="176" fontId="7" fillId="0" borderId="42" xfId="17" applyNumberFormat="1" applyFont="1" applyFill="1" applyBorder="1" applyAlignment="1" applyProtection="1">
      <alignment horizontal="center" vertical="center" textRotation="255"/>
    </xf>
    <xf numFmtId="38" fontId="14" fillId="0" borderId="46" xfId="17" applyNumberFormat="1" applyFont="1" applyFill="1" applyBorder="1" applyAlignment="1" applyProtection="1">
      <alignment horizontal="center" vertical="center"/>
    </xf>
    <xf numFmtId="38" fontId="14" fillId="0" borderId="43" xfId="17" applyNumberFormat="1" applyFont="1" applyFill="1" applyBorder="1" applyAlignment="1" applyProtection="1">
      <alignment horizontal="center" vertical="center"/>
    </xf>
    <xf numFmtId="38" fontId="14" fillId="8" borderId="44" xfId="17" applyNumberFormat="1" applyFont="1" applyFill="1" applyBorder="1" applyAlignment="1" applyProtection="1">
      <alignment horizontal="center" vertical="center"/>
    </xf>
    <xf numFmtId="38" fontId="14" fillId="0" borderId="6" xfId="17" applyNumberFormat="1" applyFont="1" applyFill="1" applyBorder="1" applyAlignment="1" applyProtection="1">
      <alignment horizontal="center" vertical="center"/>
    </xf>
    <xf numFmtId="38" fontId="14" fillId="0" borderId="44" xfId="17" applyNumberFormat="1" applyFont="1" applyFill="1" applyBorder="1" applyAlignment="1" applyProtection="1">
      <alignment horizontal="center" vertical="center"/>
    </xf>
    <xf numFmtId="38" fontId="14" fillId="0" borderId="45" xfId="17" applyNumberFormat="1" applyFont="1" applyFill="1" applyBorder="1" applyAlignment="1" applyProtection="1">
      <alignment horizontal="center" vertical="center"/>
    </xf>
    <xf numFmtId="38" fontId="14" fillId="7" borderId="44" xfId="17" applyNumberFormat="1" applyFont="1" applyFill="1" applyBorder="1" applyAlignment="1" applyProtection="1">
      <alignment horizontal="center" vertical="center"/>
    </xf>
    <xf numFmtId="38" fontId="14" fillId="7" borderId="45" xfId="17" applyNumberFormat="1" applyFont="1" applyFill="1" applyBorder="1" applyAlignment="1" applyProtection="1">
      <alignment horizontal="center" vertical="center"/>
    </xf>
    <xf numFmtId="38" fontId="14" fillId="8" borderId="47" xfId="17" applyNumberFormat="1" applyFont="1" applyFill="1" applyBorder="1" applyAlignment="1" applyProtection="1">
      <alignment horizontal="center" vertical="center"/>
    </xf>
    <xf numFmtId="178" fontId="14" fillId="2" borderId="0" xfId="17" applyNumberFormat="1" applyFont="1" applyFill="1" applyBorder="1" applyAlignment="1" applyProtection="1">
      <alignment horizontal="center" vertical="center"/>
    </xf>
    <xf numFmtId="176" fontId="8" fillId="2" borderId="0" xfId="17" applyNumberFormat="1" applyFont="1" applyFill="1" applyBorder="1">
      <alignment vertical="center"/>
    </xf>
    <xf numFmtId="0" fontId="39" fillId="0" borderId="0" xfId="16" applyFont="1" applyFill="1">
      <alignment vertical="center"/>
    </xf>
    <xf numFmtId="0" fontId="40" fillId="0" borderId="0" xfId="16" applyFont="1" applyBorder="1" applyAlignment="1">
      <alignment horizontal="center" vertical="center"/>
    </xf>
    <xf numFmtId="0" fontId="41" fillId="0" borderId="0" xfId="16" applyFont="1" applyFill="1" applyAlignment="1">
      <alignment horizontal="distributed" vertical="center" indent="2"/>
    </xf>
    <xf numFmtId="0" fontId="39" fillId="0" borderId="47" xfId="16" applyFont="1" applyFill="1" applyBorder="1" applyAlignment="1">
      <alignment horizontal="center" vertical="center"/>
    </xf>
    <xf numFmtId="0" fontId="39" fillId="0" borderId="47" xfId="16" applyNumberFormat="1" applyFont="1" applyFill="1" applyBorder="1" applyAlignment="1">
      <alignment vertical="center"/>
    </xf>
    <xf numFmtId="0" fontId="39" fillId="0" borderId="47" xfId="16" applyNumberFormat="1" applyFont="1" applyFill="1" applyBorder="1" applyAlignment="1">
      <alignment vertical="center" shrinkToFit="1"/>
    </xf>
    <xf numFmtId="0" fontId="41" fillId="0" borderId="0" xfId="16" applyFont="1" applyAlignment="1">
      <alignment vertical="center"/>
    </xf>
    <xf numFmtId="0" fontId="41" fillId="0" borderId="0" xfId="16" applyFont="1">
      <alignment vertical="center"/>
    </xf>
    <xf numFmtId="0" fontId="39" fillId="0" borderId="0" xfId="14" applyFont="1" applyBorder="1" applyAlignment="1">
      <alignment horizontal="distributed" vertical="center"/>
    </xf>
    <xf numFmtId="0" fontId="39" fillId="0" borderId="47" xfId="16" applyFont="1" applyBorder="1">
      <alignment vertical="center"/>
    </xf>
    <xf numFmtId="179" fontId="39" fillId="0" borderId="47" xfId="16" applyNumberFormat="1" applyFont="1" applyBorder="1" applyAlignment="1">
      <alignment horizontal="center" vertical="center"/>
    </xf>
    <xf numFmtId="0" fontId="3" fillId="0" borderId="0" xfId="16" applyBorder="1">
      <alignment vertical="center"/>
    </xf>
    <xf numFmtId="0" fontId="3" fillId="0" borderId="0" xfId="16" applyBorder="1" applyAlignment="1">
      <alignment horizontal="distributed" vertical="center"/>
    </xf>
    <xf numFmtId="0" fontId="39" fillId="0" borderId="2" xfId="16" applyFont="1" applyBorder="1" applyAlignment="1">
      <alignment horizontal="center" vertical="center"/>
    </xf>
    <xf numFmtId="0" fontId="39" fillId="0" borderId="2" xfId="16" applyFont="1" applyBorder="1">
      <alignment vertical="center"/>
    </xf>
    <xf numFmtId="0" fontId="39" fillId="0" borderId="0" xfId="16" applyFont="1" applyAlignment="1">
      <alignment horizontal="distributed" vertical="center"/>
    </xf>
    <xf numFmtId="0" fontId="39" fillId="0" borderId="20" xfId="16" applyFont="1" applyBorder="1" applyAlignment="1">
      <alignment horizontal="center" vertical="center"/>
    </xf>
    <xf numFmtId="0" fontId="39" fillId="0" borderId="20" xfId="16" applyFont="1" applyBorder="1">
      <alignment vertical="center"/>
    </xf>
    <xf numFmtId="0" fontId="39" fillId="0" borderId="0" xfId="16" applyFont="1" applyAlignment="1">
      <alignment horizontal="right" vertical="center"/>
    </xf>
    <xf numFmtId="0" fontId="39" fillId="0" borderId="0" xfId="16" applyFont="1" applyFill="1" applyBorder="1" applyAlignment="1">
      <alignment vertical="center"/>
    </xf>
    <xf numFmtId="0" fontId="39" fillId="0" borderId="0" xfId="16" applyFont="1" applyAlignment="1">
      <alignment horizontal="center" vertical="center"/>
    </xf>
    <xf numFmtId="0" fontId="5" fillId="9" borderId="0" xfId="5" applyFont="1" applyFill="1" applyProtection="1">
      <alignment vertical="center"/>
    </xf>
    <xf numFmtId="0" fontId="6" fillId="9" borderId="0" xfId="5" applyFont="1" applyFill="1" applyProtection="1">
      <alignment vertical="center"/>
    </xf>
    <xf numFmtId="0" fontId="6" fillId="9" borderId="0" xfId="5" applyFont="1" applyFill="1" applyAlignment="1" applyProtection="1">
      <alignment horizontal="center" vertical="center"/>
    </xf>
    <xf numFmtId="0" fontId="7" fillId="9" borderId="0" xfId="5" applyFont="1" applyFill="1" applyProtection="1">
      <alignment vertical="center"/>
    </xf>
    <xf numFmtId="0" fontId="6" fillId="0" borderId="0" xfId="5" applyFont="1" applyFill="1" applyAlignment="1" applyProtection="1">
      <alignment horizontal="center" vertical="center"/>
      <protection locked="0"/>
    </xf>
    <xf numFmtId="0" fontId="6" fillId="0" borderId="54" xfId="5" applyFont="1" applyFill="1" applyBorder="1" applyAlignment="1" applyProtection="1">
      <alignment horizontal="center" vertical="center" textRotation="255"/>
    </xf>
    <xf numFmtId="0" fontId="42" fillId="10" borderId="0" xfId="5" applyFont="1" applyFill="1" applyBorder="1" applyAlignment="1" applyProtection="1">
      <alignment horizontal="distributed" vertical="center" indent="1"/>
    </xf>
    <xf numFmtId="0" fontId="43" fillId="0" borderId="0" xfId="5" applyFont="1" applyFill="1" applyBorder="1" applyAlignment="1" applyProtection="1">
      <alignment horizontal="right" vertical="center"/>
    </xf>
    <xf numFmtId="0" fontId="14" fillId="0" borderId="0" xfId="5" applyFont="1" applyFill="1" applyAlignment="1" applyProtection="1">
      <alignment horizontal="right" vertical="top"/>
    </xf>
    <xf numFmtId="0" fontId="15" fillId="0" borderId="55" xfId="5" applyFont="1" applyFill="1" applyBorder="1" applyAlignment="1" applyProtection="1">
      <alignment horizontal="center" vertical="center"/>
    </xf>
    <xf numFmtId="0" fontId="15" fillId="0" borderId="56" xfId="5" applyFont="1" applyFill="1" applyBorder="1" applyAlignment="1" applyProtection="1">
      <alignment horizontal="center" vertical="center"/>
    </xf>
    <xf numFmtId="0" fontId="15" fillId="0" borderId="57" xfId="5" applyFont="1" applyFill="1" applyBorder="1" applyAlignment="1" applyProtection="1">
      <alignment horizontal="center" vertical="center"/>
    </xf>
    <xf numFmtId="0" fontId="35" fillId="0" borderId="0" xfId="5" applyFont="1" applyFill="1" applyBorder="1" applyAlignment="1" applyProtection="1">
      <alignment horizontal="left" vertical="center"/>
    </xf>
    <xf numFmtId="0" fontId="14" fillId="0" borderId="0" xfId="5" applyFont="1" applyFill="1" applyAlignment="1" applyProtection="1">
      <alignment horizontal="justify" vertical="top"/>
    </xf>
    <xf numFmtId="0" fontId="14" fillId="0" borderId="0" xfId="5" applyFont="1" applyFill="1" applyAlignment="1" applyProtection="1">
      <alignment horizontal="justify" vertical="top" wrapText="1"/>
    </xf>
    <xf numFmtId="0" fontId="14" fillId="0" borderId="0" xfId="5" applyFont="1" applyFill="1" applyAlignment="1" applyProtection="1">
      <alignment horizontal="left" vertical="top" wrapText="1"/>
    </xf>
    <xf numFmtId="0" fontId="14" fillId="0" borderId="0" xfId="5" applyFont="1" applyFill="1" applyBorder="1" applyAlignment="1" applyProtection="1">
      <alignment vertical="top" wrapText="1"/>
    </xf>
    <xf numFmtId="0" fontId="15" fillId="0" borderId="7" xfId="5" applyFont="1" applyFill="1" applyBorder="1" applyAlignment="1" applyProtection="1">
      <alignment horizontal="left" vertical="center"/>
    </xf>
    <xf numFmtId="0" fontId="16" fillId="0" borderId="13" xfId="5" applyFont="1" applyFill="1" applyBorder="1" applyAlignment="1" applyProtection="1">
      <alignment horizontal="left" vertical="center"/>
    </xf>
    <xf numFmtId="0" fontId="16" fillId="0" borderId="14" xfId="5" applyFont="1" applyFill="1" applyBorder="1" applyAlignment="1" applyProtection="1">
      <alignment horizontal="left" vertical="center"/>
    </xf>
    <xf numFmtId="0" fontId="6" fillId="0" borderId="0" xfId="5" applyFont="1" applyFill="1" applyBorder="1" applyAlignment="1" applyProtection="1">
      <alignment horizontal="distributed" vertical="center"/>
    </xf>
    <xf numFmtId="0" fontId="5" fillId="0" borderId="0" xfId="7" applyFont="1" applyAlignment="1" applyProtection="1">
      <alignment horizontal="justify" vertical="top" wrapText="1"/>
    </xf>
    <xf numFmtId="0" fontId="5" fillId="0" borderId="0" xfId="5" applyFont="1" applyAlignment="1" applyProtection="1">
      <alignment horizontal="left" vertical="top" wrapText="1"/>
    </xf>
    <xf numFmtId="0" fontId="15" fillId="0" borderId="20" xfId="5" applyFont="1" applyFill="1" applyBorder="1" applyAlignment="1" applyProtection="1">
      <alignment horizontal="left" vertical="center"/>
    </xf>
    <xf numFmtId="0" fontId="16" fillId="0" borderId="19" xfId="5" applyFont="1" applyFill="1" applyBorder="1" applyAlignment="1" applyProtection="1">
      <alignment horizontal="left" vertical="center"/>
    </xf>
    <xf numFmtId="0" fontId="16" fillId="0" borderId="18" xfId="5" applyFont="1" applyFill="1" applyBorder="1" applyAlignment="1" applyProtection="1">
      <alignment horizontal="left" vertical="center"/>
    </xf>
    <xf numFmtId="0" fontId="5" fillId="0" borderId="0" xfId="5" applyFont="1" applyFill="1" applyAlignment="1" applyProtection="1">
      <alignment vertical="center" shrinkToFit="1"/>
    </xf>
    <xf numFmtId="0" fontId="29" fillId="0" borderId="14" xfId="5" applyFont="1" applyFill="1" applyBorder="1" applyAlignment="1" applyProtection="1">
      <alignment horizontal="left" vertical="center" wrapText="1"/>
    </xf>
    <xf numFmtId="0" fontId="44" fillId="0" borderId="30" xfId="5" applyFont="1" applyFill="1" applyBorder="1" applyAlignment="1" applyProtection="1">
      <alignment horizontal="left" vertical="center"/>
    </xf>
    <xf numFmtId="0" fontId="21" fillId="0" borderId="29" xfId="5" applyFont="1" applyFill="1" applyBorder="1" applyAlignment="1" applyProtection="1">
      <alignment vertical="center" wrapText="1"/>
    </xf>
    <xf numFmtId="0" fontId="14" fillId="0" borderId="30" xfId="5" applyFont="1" applyFill="1" applyBorder="1" applyAlignment="1" applyProtection="1">
      <alignment horizontal="left" vertical="center" shrinkToFit="1"/>
    </xf>
    <xf numFmtId="0" fontId="8" fillId="0" borderId="30" xfId="0" applyFont="1" applyBorder="1" applyAlignment="1">
      <alignment vertical="center"/>
    </xf>
    <xf numFmtId="0" fontId="21" fillId="0" borderId="29" xfId="5" applyFont="1" applyFill="1" applyBorder="1" applyAlignment="1" applyProtection="1">
      <alignment vertical="center"/>
    </xf>
    <xf numFmtId="0" fontId="43" fillId="0" borderId="30" xfId="5" applyFont="1" applyFill="1" applyBorder="1" applyAlignment="1" applyProtection="1">
      <alignment horizontal="left" vertical="center"/>
    </xf>
    <xf numFmtId="0" fontId="5" fillId="3" borderId="0" xfId="5" applyFont="1" applyFill="1" applyAlignment="1" applyProtection="1">
      <alignment horizontal="left" vertical="center"/>
      <protection locked="0"/>
    </xf>
    <xf numFmtId="0" fontId="5" fillId="3" borderId="0" xfId="5" applyFont="1" applyFill="1" applyAlignment="1" applyProtection="1">
      <alignment horizontal="left" vertical="center" indent="1"/>
      <protection locked="0"/>
    </xf>
    <xf numFmtId="0" fontId="6" fillId="3" borderId="0" xfId="5" applyFont="1" applyFill="1" applyAlignment="1" applyProtection="1">
      <alignment horizontal="left" vertical="center" wrapText="1"/>
      <protection locked="0"/>
    </xf>
    <xf numFmtId="49" fontId="14" fillId="3" borderId="0" xfId="5" applyNumberFormat="1" applyFont="1" applyFill="1" applyAlignment="1" applyProtection="1">
      <alignment horizontal="left" vertical="center" shrinkToFit="1"/>
      <protection locked="0"/>
    </xf>
    <xf numFmtId="0" fontId="44" fillId="0" borderId="29" xfId="0" applyFont="1" applyBorder="1" applyAlignment="1">
      <alignment vertical="center"/>
    </xf>
    <xf numFmtId="0" fontId="29" fillId="0" borderId="18" xfId="5" applyFont="1" applyFill="1" applyBorder="1" applyAlignment="1" applyProtection="1">
      <alignment horizontal="left" vertical="center" wrapText="1"/>
    </xf>
    <xf numFmtId="0" fontId="8" fillId="0" borderId="35" xfId="0" applyFont="1" applyBorder="1" applyAlignment="1">
      <alignment vertical="center"/>
    </xf>
    <xf numFmtId="0" fontId="44" fillId="0" borderId="33" xfId="0" applyFont="1" applyBorder="1" applyAlignment="1">
      <alignment vertical="center"/>
    </xf>
    <xf numFmtId="0" fontId="14" fillId="0" borderId="35" xfId="5" applyFont="1" applyFill="1" applyBorder="1" applyAlignment="1" applyProtection="1">
      <alignment horizontal="left" vertical="center" shrinkToFit="1"/>
    </xf>
    <xf numFmtId="0" fontId="45" fillId="0" borderId="37" xfId="5" applyFont="1" applyFill="1" applyBorder="1" applyAlignment="1" applyProtection="1">
      <alignment horizontal="center" vertical="center" shrinkToFit="1"/>
    </xf>
    <xf numFmtId="177" fontId="28" fillId="0" borderId="0" xfId="5" applyNumberFormat="1" applyFont="1" applyFill="1" applyAlignment="1" applyProtection="1">
      <alignment horizontal="center" vertical="center"/>
      <protection locked="0"/>
    </xf>
    <xf numFmtId="0" fontId="14" fillId="0" borderId="0" xfId="5" applyFont="1" applyFill="1" applyBorder="1" applyAlignment="1" applyProtection="1">
      <alignment horizontal="justify" vertical="top"/>
    </xf>
    <xf numFmtId="0" fontId="14" fillId="0" borderId="0" xfId="5" applyFont="1" applyFill="1" applyBorder="1" applyAlignment="1" applyProtection="1">
      <alignment horizontal="justify" vertical="top" wrapText="1"/>
    </xf>
    <xf numFmtId="0" fontId="14" fillId="3" borderId="46" xfId="5" applyFont="1" applyFill="1" applyBorder="1" applyAlignment="1" applyProtection="1">
      <alignment horizontal="center" vertical="center"/>
      <protection locked="0"/>
    </xf>
    <xf numFmtId="0" fontId="14" fillId="3" borderId="43" xfId="5" applyFont="1" applyFill="1" applyBorder="1" applyAlignment="1" applyProtection="1">
      <alignment horizontal="center" vertical="center"/>
      <protection locked="0"/>
    </xf>
    <xf numFmtId="0" fontId="14" fillId="3" borderId="44" xfId="5" applyFont="1" applyFill="1" applyBorder="1" applyAlignment="1" applyProtection="1">
      <alignment horizontal="center" vertical="center"/>
      <protection locked="0"/>
    </xf>
    <xf numFmtId="0" fontId="14" fillId="3" borderId="45" xfId="5" applyFont="1" applyFill="1" applyBorder="1" applyAlignment="1" applyProtection="1">
      <alignment horizontal="center" vertical="center"/>
      <protection locked="0"/>
    </xf>
    <xf numFmtId="0" fontId="14" fillId="11" borderId="44" xfId="5" applyFont="1" applyFill="1" applyBorder="1" applyAlignment="1" applyProtection="1">
      <alignment horizontal="center" vertical="center"/>
    </xf>
    <xf numFmtId="0" fontId="14" fillId="11" borderId="45" xfId="5" applyFont="1" applyFill="1" applyBorder="1" applyAlignment="1" applyProtection="1">
      <alignment horizontal="center" vertical="center"/>
    </xf>
    <xf numFmtId="0" fontId="14" fillId="3" borderId="6" xfId="5" applyFont="1" applyFill="1" applyBorder="1" applyAlignment="1" applyProtection="1">
      <alignment horizontal="center" vertical="center"/>
      <protection locked="0"/>
    </xf>
    <xf numFmtId="0" fontId="6" fillId="0" borderId="0" xfId="5" applyFont="1" applyFill="1" applyBorder="1" applyAlignment="1" applyProtection="1">
      <alignment vertical="center" wrapText="1"/>
    </xf>
    <xf numFmtId="0" fontId="6" fillId="0" borderId="0" xfId="5" applyFont="1" applyFill="1" applyBorder="1" applyAlignment="1" applyProtection="1">
      <alignment horizontal="center" vertical="center" wrapText="1"/>
    </xf>
    <xf numFmtId="0" fontId="46" fillId="0" borderId="37" xfId="5" applyFont="1" applyFill="1" applyBorder="1" applyAlignment="1">
      <alignment vertical="center" shrinkToFit="1"/>
    </xf>
    <xf numFmtId="0" fontId="6" fillId="0" borderId="0" xfId="5" applyFont="1" applyFill="1" applyBorder="1" applyAlignment="1" applyProtection="1">
      <alignment vertical="center"/>
    </xf>
    <xf numFmtId="0" fontId="6" fillId="0" borderId="58" xfId="5" applyFont="1" applyFill="1" applyBorder="1" applyAlignment="1" applyProtection="1">
      <alignment horizontal="center" vertical="center" textRotation="255"/>
    </xf>
    <xf numFmtId="0" fontId="6" fillId="0" borderId="59" xfId="5" applyFont="1" applyFill="1" applyBorder="1" applyAlignment="1" applyProtection="1">
      <alignment horizontal="center" vertical="center" textRotation="255"/>
    </xf>
    <xf numFmtId="0" fontId="6" fillId="0" borderId="60" xfId="5" applyFont="1" applyFill="1" applyBorder="1" applyAlignment="1" applyProtection="1">
      <alignment horizontal="center" vertical="center" textRotation="255"/>
    </xf>
    <xf numFmtId="0" fontId="47" fillId="0" borderId="61" xfId="5" applyFont="1" applyFill="1" applyBorder="1" applyAlignment="1" applyProtection="1">
      <alignment horizontal="center" vertical="center"/>
      <protection locked="0"/>
    </xf>
    <xf numFmtId="0" fontId="47" fillId="0" borderId="62" xfId="5" applyFont="1" applyFill="1" applyBorder="1" applyAlignment="1" applyProtection="1">
      <alignment horizontal="center" vertical="center"/>
      <protection locked="0"/>
    </xf>
    <xf numFmtId="0" fontId="47" fillId="0" borderId="63" xfId="5" applyFont="1" applyFill="1" applyBorder="1" applyAlignment="1" applyProtection="1">
      <alignment horizontal="center" vertical="center"/>
      <protection locked="0"/>
    </xf>
    <xf numFmtId="0" fontId="6" fillId="0" borderId="0" xfId="5" applyFont="1" applyFill="1" applyBorder="1" applyProtection="1">
      <alignment vertical="center"/>
    </xf>
    <xf numFmtId="0" fontId="47" fillId="0" borderId="64" xfId="5" applyFont="1" applyFill="1" applyBorder="1" applyAlignment="1" applyProtection="1">
      <alignment horizontal="center" vertical="center"/>
      <protection locked="0"/>
    </xf>
    <xf numFmtId="0" fontId="47" fillId="0" borderId="65" xfId="5" applyFont="1" applyFill="1" applyBorder="1" applyAlignment="1" applyProtection="1">
      <alignment horizontal="center" vertical="center"/>
      <protection locked="0"/>
    </xf>
    <xf numFmtId="0" fontId="47" fillId="0" borderId="66" xfId="5" applyFont="1" applyFill="1" applyBorder="1" applyAlignment="1" applyProtection="1">
      <alignment horizontal="center" vertical="center"/>
      <protection locked="0"/>
    </xf>
    <xf numFmtId="0" fontId="35" fillId="0" borderId="0" xfId="5" applyFont="1" applyFill="1" applyAlignment="1" applyProtection="1">
      <alignment vertical="center" shrinkToFit="1"/>
    </xf>
    <xf numFmtId="0" fontId="21" fillId="0" borderId="41" xfId="5" applyFont="1" applyFill="1" applyBorder="1" applyAlignment="1" applyProtection="1">
      <alignment horizontal="center" vertical="center" wrapText="1"/>
    </xf>
    <xf numFmtId="0" fontId="21" fillId="0" borderId="42" xfId="5" applyFont="1" applyFill="1" applyBorder="1" applyAlignment="1" applyProtection="1">
      <alignment horizontal="center" vertical="center" wrapText="1"/>
    </xf>
    <xf numFmtId="0" fontId="14" fillId="5" borderId="46" xfId="5" applyFont="1" applyFill="1" applyBorder="1" applyAlignment="1" applyProtection="1">
      <alignment horizontal="center" vertical="center"/>
      <protection locked="0"/>
    </xf>
    <xf numFmtId="0" fontId="14" fillId="5" borderId="43" xfId="5" applyFont="1" applyFill="1" applyBorder="1" applyAlignment="1" applyProtection="1">
      <alignment horizontal="center" vertical="center"/>
      <protection locked="0"/>
    </xf>
    <xf numFmtId="0" fontId="14" fillId="5" borderId="44" xfId="5" applyFont="1" applyFill="1" applyBorder="1" applyAlignment="1" applyProtection="1">
      <alignment horizontal="center" vertical="center"/>
      <protection locked="0"/>
    </xf>
    <xf numFmtId="0" fontId="14" fillId="5" borderId="45" xfId="5" applyFont="1" applyFill="1" applyBorder="1" applyAlignment="1" applyProtection="1">
      <alignment horizontal="center" vertical="center"/>
      <protection locked="0"/>
    </xf>
    <xf numFmtId="0" fontId="14" fillId="0" borderId="45" xfId="5" applyFont="1" applyFill="1" applyBorder="1" applyAlignment="1" applyProtection="1">
      <alignment horizontal="center" vertical="center"/>
      <protection locked="0"/>
    </xf>
    <xf numFmtId="0" fontId="14" fillId="0" borderId="43" xfId="5" applyFont="1" applyFill="1" applyBorder="1" applyAlignment="1" applyProtection="1">
      <alignment horizontal="center" vertical="center"/>
      <protection locked="0"/>
    </xf>
    <xf numFmtId="0" fontId="14" fillId="0" borderId="47" xfId="5" applyFont="1" applyFill="1" applyBorder="1" applyAlignment="1" applyProtection="1">
      <alignment horizontal="center" vertical="center"/>
      <protection locked="0"/>
    </xf>
    <xf numFmtId="0" fontId="14" fillId="0" borderId="44" xfId="5" applyFont="1" applyFill="1" applyBorder="1" applyAlignment="1" applyProtection="1">
      <alignment horizontal="center" vertical="center"/>
      <protection locked="0"/>
    </xf>
    <xf numFmtId="0" fontId="14" fillId="11" borderId="45" xfId="5" applyFont="1" applyFill="1" applyBorder="1" applyAlignment="1" applyProtection="1">
      <alignment horizontal="center" vertical="center"/>
      <protection locked="0"/>
    </xf>
    <xf numFmtId="0" fontId="14" fillId="0" borderId="5" xfId="5" applyFont="1" applyFill="1" applyBorder="1" applyAlignment="1" applyProtection="1">
      <alignment horizontal="center" vertical="center"/>
      <protection locked="0"/>
    </xf>
    <xf numFmtId="0" fontId="21" fillId="9" borderId="0" xfId="5" applyFont="1" applyFill="1" applyAlignment="1" applyProtection="1">
      <alignment horizontal="left" vertical="center" wrapText="1"/>
    </xf>
    <xf numFmtId="0" fontId="21" fillId="9" borderId="0" xfId="5" applyFont="1" applyFill="1" applyAlignment="1" applyProtection="1">
      <alignment vertical="center" wrapText="1"/>
    </xf>
    <xf numFmtId="0" fontId="5" fillId="9" borderId="0" xfId="5" applyFont="1" applyFill="1" applyAlignment="1" applyProtection="1">
      <alignment vertical="center" wrapText="1"/>
    </xf>
    <xf numFmtId="0" fontId="0" fillId="0" borderId="0" xfId="8" applyFont="1">
      <alignment vertical="center"/>
    </xf>
    <xf numFmtId="0" fontId="48" fillId="0" borderId="0" xfId="8" applyFont="1">
      <alignment vertical="center"/>
    </xf>
    <xf numFmtId="0" fontId="49" fillId="0" borderId="0" xfId="8" applyFont="1" applyProtection="1">
      <alignment vertical="center"/>
    </xf>
    <xf numFmtId="0" fontId="50" fillId="0" borderId="0" xfId="8" applyFont="1" applyProtection="1">
      <alignment vertical="center"/>
    </xf>
    <xf numFmtId="0" fontId="51" fillId="0" borderId="0" xfId="8" applyFont="1" applyAlignment="1" applyProtection="1">
      <alignment horizontal="center" vertical="center"/>
    </xf>
    <xf numFmtId="0" fontId="49" fillId="0" borderId="0" xfId="8" applyFont="1" applyAlignment="1" applyProtection="1">
      <alignment horizontal="left" vertical="center" wrapText="1"/>
    </xf>
    <xf numFmtId="0" fontId="49" fillId="0" borderId="0" xfId="8" applyFont="1" applyAlignment="1" applyProtection="1">
      <alignment horizontal="center" vertical="center"/>
    </xf>
    <xf numFmtId="0" fontId="49" fillId="12" borderId="47" xfId="8" applyFont="1" applyFill="1" applyBorder="1" applyAlignment="1" applyProtection="1">
      <alignment horizontal="center" vertical="center"/>
      <protection locked="0"/>
    </xf>
    <xf numFmtId="0" fontId="49" fillId="0" borderId="0" xfId="8" applyFont="1" applyAlignment="1" applyProtection="1">
      <alignment vertical="center" wrapText="1"/>
    </xf>
    <xf numFmtId="0" fontId="49" fillId="0" borderId="0" xfId="8" applyFont="1">
      <alignment vertical="center"/>
    </xf>
    <xf numFmtId="0" fontId="52" fillId="0" borderId="0" xfId="8" applyFont="1">
      <alignment vertical="center"/>
    </xf>
    <xf numFmtId="0" fontId="53" fillId="0" borderId="0" xfId="8" applyFont="1" applyProtection="1">
      <alignment vertical="center"/>
    </xf>
    <xf numFmtId="0" fontId="53" fillId="0" borderId="0" xfId="8" applyFont="1" applyAlignment="1" applyProtection="1">
      <alignment horizontal="left" vertical="center" wrapText="1"/>
    </xf>
    <xf numFmtId="0" fontId="54" fillId="0" borderId="0" xfId="8" applyFont="1" applyProtection="1">
      <alignment vertical="center"/>
    </xf>
    <xf numFmtId="0" fontId="54" fillId="0" borderId="0" xfId="8" applyFont="1" applyAlignment="1" applyProtection="1">
      <alignment vertical="center" shrinkToFit="1"/>
    </xf>
    <xf numFmtId="0" fontId="49" fillId="12" borderId="0" xfId="8" applyFont="1" applyFill="1" applyAlignment="1" applyProtection="1">
      <alignment horizontal="left" vertical="center"/>
      <protection locked="0"/>
    </xf>
    <xf numFmtId="0" fontId="55" fillId="0" borderId="0" xfId="8" applyFont="1" applyAlignment="1">
      <alignment vertical="center"/>
    </xf>
    <xf numFmtId="0" fontId="0" fillId="0" borderId="0" xfId="8" applyFont="1" applyAlignment="1">
      <alignment vertical="center"/>
    </xf>
    <xf numFmtId="0" fontId="49" fillId="0" borderId="0" xfId="8" applyFont="1" applyAlignment="1">
      <alignment vertical="center"/>
    </xf>
    <xf numFmtId="0" fontId="0" fillId="0" borderId="0" xfId="8" applyFont="1" applyAlignment="1">
      <alignment horizontal="left" vertical="center" wrapText="1"/>
    </xf>
    <xf numFmtId="0" fontId="0" fillId="0" borderId="0" xfId="8" applyFont="1" applyAlignment="1">
      <alignment horizontal="left" vertical="center"/>
    </xf>
    <xf numFmtId="0" fontId="56" fillId="0" borderId="0" xfId="8" applyFont="1">
      <alignment vertical="center"/>
    </xf>
    <xf numFmtId="0" fontId="3" fillId="0" borderId="0" xfId="10">
      <alignment vertical="center"/>
    </xf>
    <xf numFmtId="0" fontId="57" fillId="0" borderId="0" xfId="7" applyFont="1" applyAlignment="1">
      <alignment horizontal="center" vertical="center"/>
    </xf>
    <xf numFmtId="0" fontId="58" fillId="0" borderId="0" xfId="10" applyFont="1">
      <alignment vertical="center"/>
    </xf>
    <xf numFmtId="0" fontId="59" fillId="0" borderId="0" xfId="7" applyFont="1" applyAlignment="1">
      <alignment horizontal="right" vertical="top" indent="1"/>
    </xf>
  </cellXfs>
  <cellStyles count="18">
    <cellStyle name="パーセント 2" xfId="1"/>
    <cellStyle name="桁区切り 2" xfId="2"/>
    <cellStyle name="桁区切り 3" xfId="3"/>
    <cellStyle name="桁区切り 4" xfId="4"/>
    <cellStyle name="標準" xfId="0" builtinId="0"/>
    <cellStyle name="標準 2" xfId="5"/>
    <cellStyle name="標準 2_内訳書：R7重給管八木崎線（5-325）更新工事（概数設計）" xfId="6"/>
    <cellStyle name="標準 3" xfId="7"/>
    <cellStyle name="標準 4" xfId="8"/>
    <cellStyle name="標準_05_自己採点申請書兼内訳書_R5" xfId="9"/>
    <cellStyle name="標準_入札金額見積内訳書（配管用）" xfId="10"/>
    <cellStyle name="標準_内訳書：R8新設配都計道(中央通り線1工区)整備工事（概数設計）" xfId="11"/>
    <cellStyle name="標準_内訳書：R8新設配都計道(中央通り線2工区)整備工事（概数設計）" xfId="12"/>
    <cellStyle name="標準_内訳書：R8新設配都計道(中央通り線2工区)整備工事（概数設計）_（修正）内訳書：R8新設配都計道(中央通り線2工区)整備工事（概数設計）" xfId="13"/>
    <cellStyle name="標準_内訳書：R8新設配都計道(中央通り線2工区)整備工事（概数設計）_（修正）内訳書：R8新設配都計道(中央通り線2工区)整備工事（概数設計）_1" xfId="14"/>
    <cellStyle name="標準_（修正）内訳書：R8新設配都計道(中央通り線2工区)整備工事（概数設計）" xfId="15"/>
    <cellStyle name="標準_（修正）内訳書：R8新設配都計道(中央通り線2工区)整備工事（概数設計）_1" xfId="16"/>
    <cellStyle name="桁区切り" xfId="17" builtinId="6"/>
  </cellStyles>
  <dxfs count="153">
    <dxf>
      <fill>
        <patternFill>
          <bgColor rgb="FFFF0000"/>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B2B2B2"/>
        </patternFill>
      </fill>
    </dxf>
    <dxf>
      <fill>
        <patternFill>
          <bgColor rgb="FFFF99FF"/>
        </patternFill>
      </fill>
    </dxf>
    <dxf>
      <fill>
        <patternFill>
          <bgColor rgb="FFFF99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numFmt numFmtId="0" formatCode="General"/>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FFFFCC"/>
        </patternFill>
      </fill>
    </dxf>
    <dxf>
      <fill>
        <patternFill>
          <bgColor rgb="FFFF0000"/>
        </patternFill>
      </fill>
    </dxf>
    <dxf>
      <fill>
        <patternFill>
          <bgColor rgb="FFCCECFF"/>
        </patternFill>
      </fill>
    </dxf>
    <dxf>
      <fill>
        <patternFill>
          <bgColor rgb="FFCCECFF"/>
        </patternFill>
      </fill>
    </dxf>
    <dxf>
      <fill>
        <patternFill>
          <bgColor rgb="FFCCECFF"/>
        </patternFill>
      </fill>
    </dxf>
    <dxf>
      <fill>
        <patternFill>
          <bgColor rgb="FFFF0000"/>
        </patternFill>
      </fill>
    </dxf>
    <dxf>
      <fill>
        <patternFill>
          <bgColor rgb="FFB2B2B2"/>
        </patternFill>
      </fill>
    </dxf>
    <dxf>
      <fill>
        <patternFill>
          <bgColor rgb="FFFF99FF"/>
        </patternFill>
      </fill>
    </dxf>
    <dxf>
      <fill>
        <patternFill>
          <bgColor rgb="FFFF99FF"/>
        </patternFill>
      </fill>
    </dxf>
    <dxf>
      <fill>
        <patternFill>
          <bgColor rgb="FFFF0000"/>
        </patternFill>
      </fill>
    </dxf>
    <dxf>
      <fill>
        <patternFill>
          <bgColor rgb="FF969696"/>
        </patternFill>
      </fill>
    </dxf>
    <dxf>
      <fill>
        <patternFill>
          <bgColor rgb="FF969696"/>
        </patternFill>
      </fill>
    </dxf>
    <dxf>
      <numFmt numFmtId="0" formatCode="General"/>
      <fill>
        <patternFill>
          <bgColor rgb="FF969696"/>
        </patternFill>
      </fill>
    </dxf>
    <dxf>
      <font>
        <color theme="0"/>
      </font>
      <fill>
        <patternFill>
          <bgColor rgb="FFFF66FF"/>
        </patternFill>
      </fill>
    </dxf>
    <dxf>
      <font>
        <color rgb="FFFF0000"/>
      </font>
      <fill>
        <patternFill patternType="lightGray">
          <fgColor rgb="FFFF0000"/>
          <bgColor indexed="65"/>
        </patternFill>
      </fill>
    </dxf>
    <dxf>
      <font>
        <color theme="0"/>
      </font>
      <fill>
        <patternFill>
          <bgColor rgb="FFFF0000"/>
        </patternFill>
      </fill>
    </dxf>
    <dxf>
      <font>
        <color theme="0"/>
      </font>
      <fill>
        <patternFill>
          <bgColor rgb="FFFF66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ill>
        <patternFill patternType="none">
          <bgColor indexed="65"/>
        </patternFill>
      </fill>
    </dxf>
    <dxf>
      <fill>
        <patternFill patternType="none">
          <bgColor indexed="65"/>
        </patternFill>
      </fill>
    </dxf>
    <dxf>
      <fill>
        <patternFill>
          <bgColor rgb="FF969696"/>
        </patternFill>
      </fill>
    </dxf>
    <dxf>
      <fill>
        <patternFill>
          <bgColor rgb="FF969696"/>
        </patternFill>
      </fill>
    </dxf>
    <dxf>
      <fill>
        <patternFill>
          <bgColor rgb="FFB2B2B2"/>
        </patternFill>
      </fill>
    </dxf>
    <dxf>
      <fill>
        <patternFill>
          <bgColor rgb="FFFF99FF"/>
        </patternFill>
      </fill>
    </dxf>
    <dxf>
      <fill>
        <patternFill>
          <bgColor rgb="FFFF99FF"/>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rgb="FFFF99FF"/>
        </patternFill>
      </fill>
    </dxf>
    <dxf>
      <fill>
        <patternFill>
          <bgColor rgb="FFFF99FF"/>
        </patternFill>
      </fill>
    </dxf>
    <dxf>
      <fill>
        <patternFill>
          <bgColor rgb="FF969696"/>
        </patternFill>
      </fill>
    </dxf>
    <dxf>
      <fill>
        <patternFill>
          <bgColor rgb="FFCCECFF"/>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CCECFF"/>
        </patternFill>
      </fill>
    </dxf>
    <dxf>
      <fill>
        <patternFill>
          <bgColor rgb="FFCCECFF"/>
        </patternFill>
      </fill>
    </dxf>
    <dxf>
      <fill>
        <patternFill>
          <bgColor rgb="FF969696"/>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CCECFF"/>
        </patternFill>
      </fill>
    </dxf>
    <dxf>
      <fill>
        <patternFill patternType="none">
          <bgColor indexed="65"/>
        </patternFill>
      </fill>
    </dxf>
    <dxf>
      <fill>
        <patternFill>
          <bgColor rgb="FFFF99FF"/>
        </patternFill>
      </fill>
    </dxf>
    <dxf>
      <fill>
        <patternFill>
          <bgColor rgb="FFFF99FF"/>
        </patternFill>
      </fill>
    </dxf>
    <dxf>
      <fill>
        <patternFill>
          <bgColor rgb="FFFF0000"/>
        </patternFill>
      </fill>
    </dxf>
    <dxf>
      <fill>
        <patternFill>
          <bgColor rgb="FF969696"/>
        </patternFill>
      </fill>
    </dxf>
    <dxf>
      <fill>
        <patternFill>
          <bgColor rgb="FF969696"/>
        </patternFill>
      </fill>
    </dxf>
    <dxf>
      <numFmt numFmtId="0" formatCode="General"/>
      <fill>
        <patternFill>
          <bgColor rgb="FF969696"/>
        </patternFill>
      </fill>
    </dxf>
    <dxf>
      <font>
        <color theme="0"/>
      </font>
      <fill>
        <patternFill>
          <bgColor rgb="FFFF66FF"/>
        </patternFill>
      </fill>
    </dxf>
    <dxf>
      <font>
        <color rgb="FFFF0000"/>
      </font>
      <fill>
        <patternFill patternType="lightGray">
          <fgColor rgb="FFFF0000"/>
          <bgColor indexed="65"/>
        </patternFill>
      </fill>
    </dxf>
    <dxf>
      <font>
        <color theme="0"/>
      </font>
      <fill>
        <patternFill>
          <bgColor rgb="FFFF0000"/>
        </patternFill>
      </fill>
    </dxf>
    <dxf>
      <font>
        <color theme="0"/>
      </font>
      <fill>
        <patternFill>
          <bgColor rgb="FFFF66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CCECFF"/>
        </patternFill>
      </fill>
    </dxf>
    <dxf>
      <fill>
        <patternFill>
          <bgColor rgb="FF969696"/>
        </patternFill>
      </fill>
    </dxf>
    <dxf>
      <fill>
        <patternFill>
          <bgColor rgb="FFCCECFF"/>
        </patternFill>
      </fill>
    </dxf>
    <dxf>
      <fill>
        <patternFill>
          <bgColor rgb="FF969696"/>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ill>
        <patternFill patternType="none">
          <bgColor indexed="65"/>
        </patternFill>
      </fill>
    </dxf>
    <dxf>
      <fill>
        <patternFill patternType="none">
          <bgColor indexed="65"/>
        </patternFill>
      </fill>
    </dxf>
    <dxf>
      <fill>
        <patternFill>
          <bgColor rgb="FFCCECFF"/>
        </patternFill>
      </fill>
    </dxf>
    <dxf>
      <fill>
        <patternFill>
          <bgColor rgb="FF969696"/>
        </patternFill>
      </fill>
    </dxf>
    <dxf>
      <fill>
        <patternFill>
          <bgColor rgb="FFFF99FF"/>
        </patternFill>
      </fill>
    </dxf>
    <dxf>
      <fill>
        <patternFill>
          <bgColor rgb="FFFF99FF"/>
        </patternFill>
      </fill>
    </dxf>
    <dxf>
      <fill>
        <patternFill>
          <bgColor rgb="FFCCECFF"/>
        </patternFill>
      </fill>
    </dxf>
  </dxfs>
  <tableStyles count="0" defaultTableStyle="TableStyleMedium2" defaultPivotStyle="PivotStyleLight16"/>
  <colors>
    <mruColors>
      <color rgb="FF969696"/>
      <color rgb="FF878787"/>
      <color rgb="FFE1E1E1"/>
      <color rgb="FFFFFFFF"/>
      <color rgb="FFB2B2B2"/>
      <color rgb="FFFFFFCC"/>
      <color rgb="FFFFFF99"/>
      <color rgb="FFCCECFF"/>
      <color rgb="FFFF99FF"/>
      <color rgb="FFFFEF9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_rels/drawing4.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dr:twoCellAnchor editAs="absolute">
    <xdr:from xmlns:xdr="http://schemas.openxmlformats.org/drawingml/2006/spreadsheetDrawing">
      <xdr:col>20</xdr:col>
      <xdr:colOff>102870</xdr:colOff>
      <xdr:row>0</xdr:row>
      <xdr:rowOff>256540</xdr:rowOff>
    </xdr:from>
    <xdr:to xmlns:xdr="http://schemas.openxmlformats.org/drawingml/2006/spreadsheetDrawing">
      <xdr:col>25</xdr:col>
      <xdr:colOff>351790</xdr:colOff>
      <xdr:row>3</xdr:row>
      <xdr:rowOff>25400</xdr:rowOff>
    </xdr:to>
    <xdr:sp macro="" textlink="">
      <xdr:nvSpPr>
        <xdr:cNvPr id="2" name="角丸四角形吹き出し 1"/>
        <xdr:cNvSpPr/>
      </xdr:nvSpPr>
      <xdr:spPr>
        <a:xfrm>
          <a:off x="7909560" y="256540"/>
          <a:ext cx="2470785" cy="702310"/>
        </a:xfrm>
        <a:prstGeom prst="wedgeRoundRectCallout">
          <a:avLst>
            <a:gd name="adj1" fmla="val -49668"/>
            <a:gd name="adj2" fmla="val 93643"/>
            <a:gd name="adj3" fmla="val 16667"/>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400" b="1" u="none">
              <a:solidFill>
                <a:sysClr val="windowText" lastClr="000000"/>
              </a:solidFill>
            </a:rPr>
            <a:t>発注者　：　</a:t>
          </a:r>
          <a:r>
            <a:rPr kumimoji="1" lang="ja-JP" altLang="en-US" sz="1400" b="1">
              <a:solidFill>
                <a:srgbClr val="0070C0"/>
              </a:solidFill>
            </a:rPr>
            <a:t>青色のセルに入力</a:t>
          </a:r>
          <a:endParaRPr kumimoji="1" lang="en-US" altLang="ja-JP" sz="1400" b="1">
            <a:solidFill>
              <a:sysClr val="windowText" lastClr="000000"/>
            </a:solidFill>
          </a:endParaRPr>
        </a:p>
      </xdr:txBody>
    </xdr:sp>
    <xdr:clientData/>
  </xdr:twoCellAnchor>
  <xdr:twoCellAnchor editAs="absolute">
    <xdr:from xmlns:xdr="http://schemas.openxmlformats.org/drawingml/2006/spreadsheetDrawing">
      <xdr:col>19</xdr:col>
      <xdr:colOff>158750</xdr:colOff>
      <xdr:row>58</xdr:row>
      <xdr:rowOff>144145</xdr:rowOff>
    </xdr:from>
    <xdr:to xmlns:xdr="http://schemas.openxmlformats.org/drawingml/2006/spreadsheetDrawing">
      <xdr:col>35</xdr:col>
      <xdr:colOff>18415</xdr:colOff>
      <xdr:row>95</xdr:row>
      <xdr:rowOff>48895</xdr:rowOff>
    </xdr:to>
    <xdr:sp macro="" textlink="">
      <xdr:nvSpPr>
        <xdr:cNvPr id="4" name="テキスト ボックス 3"/>
        <xdr:cNvSpPr/>
      </xdr:nvSpPr>
      <xdr:spPr>
        <a:xfrm>
          <a:off x="7553960" y="11010265"/>
          <a:ext cx="7756525" cy="6107430"/>
        </a:xfrm>
        <a:prstGeom prst="foldedCorner">
          <a:avLst/>
        </a:prstGeom>
        <a:solidFill>
          <a:sysClr val="window" lastClr="FFFFFF">
            <a:alpha val="75000"/>
          </a:sysClr>
        </a:solidFill>
        <a:ln w="6350" cmpd="sng">
          <a:solidFill>
            <a:sysClr val="windowText" lastClr="000000"/>
          </a:solidFill>
        </a:ln>
        <a:effectLst/>
      </xdr:spPr>
      <xdr:txBody>
        <a:bodyPr vertOverflow="overflow" horzOverflow="overflow" wrap="square" rtlCol="0" anchor="t"/>
        <a:lstStyle/>
        <a:p>
          <a:pPr marL="0" marR="0" lvl="0" indent="0" algn="l"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sysClr val="windowText" lastClr="000000"/>
              </a:solidFill>
              <a:effectLst/>
              <a:uLnTx/>
              <a:uFillTx/>
              <a:latin typeface="ＭＳ ゴシック"/>
              <a:ea typeface="ＭＳ ゴシック"/>
              <a:cs typeface="+mn-cs"/>
            </a:rPr>
            <a:t>≪発注者の入力手順≫</a:t>
          </a:r>
          <a:endParaRPr kumimoji="1" lang="en-US" altLang="ja-JP" sz="1600" b="1"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余白には関数が埋め込まれています。削除しないよう注意してください。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①「数式」タブの「計算方法の設定」が「自動」になっていることを確認してください。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②</a:t>
          </a:r>
          <a:r>
            <a:rPr kumimoji="1" lang="ja-JP" altLang="en-US" sz="1200" b="1" i="0" u="none" strike="noStrike" kern="0" cap="none" spc="0" normalizeH="0" baseline="0" noProof="0">
              <a:ln>
                <a:noFill/>
              </a:ln>
              <a:solidFill>
                <a:srgbClr val="0070C0"/>
              </a:solidFill>
              <a:effectLst/>
              <a:uLnTx/>
              <a:uFillTx/>
              <a:latin typeface="ＭＳ ゴシック"/>
              <a:ea typeface="ＭＳ ゴシック"/>
              <a:cs typeface="+mn-cs"/>
            </a:rPr>
            <a:t>「発注者入力」シート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の「あて先」「工事名」「工事場所」を正しく入力してください。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③評価項目の「該当」欄の該当する項目に「○」を入力してください。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評価項目は、小委員会資料との整合が取れていることを確認してください。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④「災害防止活動等の協定」を選択している場合</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中間点を「削除しない」「削除する」のどちらかに〇を入力してください。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選択しない場合は、空欄とします。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⑤「地理的条件」を選択している場合</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中間点を「設ける」「設けない」のどちらかに○を入力してください。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選択しない場合は、空欄とします。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⑥小項目の欄に</a:t>
          </a:r>
          <a:r>
            <a:rPr kumimoji="1" lang="ja-JP" altLang="en-US" sz="1200" b="0" i="0" u="none" strike="noStrike" kern="0" cap="none" spc="0" normalizeH="0" baseline="0" noProof="0">
              <a:ln>
                <a:noFill/>
              </a:ln>
              <a:solidFill>
                <a:srgbClr val="FF0000"/>
              </a:solidFill>
              <a:effectLst/>
              <a:uLnTx/>
              <a:uFillTx/>
              <a:latin typeface="ＭＳ ゴシック"/>
              <a:ea typeface="ＭＳ ゴシック"/>
              <a:cs typeface="+mn-cs"/>
            </a:rPr>
            <a:t>赤い</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セルがないことを確認してください。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200" b="0" i="0" u="none" strike="noStrike" kern="0" cap="none" spc="0" normalizeH="0" baseline="0" noProof="0">
              <a:ln>
                <a:noFill/>
              </a:ln>
              <a:solidFill>
                <a:srgbClr val="FF0000"/>
              </a:solidFill>
              <a:effectLst/>
              <a:uLnTx/>
              <a:uFillTx/>
              <a:latin typeface="ＭＳ ゴシック"/>
              <a:ea typeface="ＭＳ ゴシック"/>
              <a:cs typeface="+mn-cs"/>
            </a:rPr>
            <a:t>赤い</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セルがある場合、④⑤を再確認してください。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⑦</a:t>
          </a:r>
          <a:r>
            <a:rPr kumimoji="1" lang="ja-JP" altLang="en-US" sz="1200" b="1" i="0" u="none" strike="noStrike" kern="0" cap="none" spc="0" normalizeH="0" baseline="0" noProof="0">
              <a:ln>
                <a:noFill/>
              </a:ln>
              <a:solidFill>
                <a:srgbClr val="0070C0"/>
              </a:solidFill>
              <a:effectLst/>
              <a:uLnTx/>
              <a:uFillTx/>
              <a:latin typeface="ＭＳ ゴシック"/>
              <a:ea typeface="ＭＳ ゴシック"/>
              <a:cs typeface="+mn-cs"/>
            </a:rPr>
            <a:t>「発注者入力」シート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を非表示にしてください。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200" b="1" i="0" u="none" strike="noStrike" kern="0" cap="none" spc="0" normalizeH="0" baseline="0" noProof="0">
              <a:ln>
                <a:noFill/>
              </a:ln>
              <a:solidFill>
                <a:srgbClr val="FF0000"/>
              </a:solidFill>
              <a:effectLst/>
              <a:uLnTx/>
              <a:uFillTx/>
              <a:latin typeface="ＭＳ ゴシック"/>
              <a:ea typeface="ＭＳ ゴシック"/>
              <a:cs typeface="+mn-cs"/>
            </a:rPr>
            <a:t>「入札金額見積内訳書」「自己採点申請書」「提出方法」「低入調査事前申請書」の４シート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のみ表示されます。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100" b="1" i="0" baseline="0">
              <a:solidFill>
                <a:srgbClr val="FF0000"/>
              </a:solidFill>
              <a:effectLst/>
              <a:latin typeface="+mn-lt"/>
              <a:ea typeface="+mn-ea"/>
              <a:cs typeface="+mn-cs"/>
            </a:rPr>
            <a:t>システム登録する前に自己</a:t>
          </a:r>
          <a:r>
            <a:rPr kumimoji="1" lang="ja-JP" altLang="ja-JP" sz="1100" b="1" i="0" baseline="0">
              <a:solidFill>
                <a:srgbClr val="FF0000"/>
              </a:solidFill>
              <a:effectLst/>
              <a:latin typeface="+mn-lt"/>
              <a:ea typeface="+mn-ea"/>
              <a:cs typeface="+mn-cs"/>
            </a:rPr>
            <a:t>採点申請書</a:t>
          </a:r>
          <a:r>
            <a:rPr kumimoji="1" lang="ja-JP" altLang="en-US" sz="1100" b="1" i="0" baseline="0">
              <a:solidFill>
                <a:srgbClr val="FF0000"/>
              </a:solidFill>
              <a:effectLst/>
              <a:latin typeface="+mn-lt"/>
              <a:ea typeface="+mn-ea"/>
              <a:cs typeface="+mn-cs"/>
            </a:rPr>
            <a:t>の十分な動作確認を行ってください。</a:t>
          </a:r>
          <a:endParaRPr kumimoji="1" lang="en-US" altLang="ja-JP" sz="1100" b="1" i="0" baseline="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1" i="0" u="none" strike="noStrike" kern="0" cap="none" spc="0" normalizeH="0" baseline="0" noProof="0">
              <a:ln>
                <a:noFill/>
              </a:ln>
              <a:solidFill>
                <a:srgbClr val="FF0000"/>
              </a:solidFill>
              <a:effectLst/>
              <a:uLnTx/>
              <a:uFillTx/>
              <a:latin typeface="+mn-lt"/>
              <a:ea typeface="+mn-ea"/>
              <a:cs typeface="+mn-cs"/>
            </a:rPr>
            <a:t>　　　　　不具合が発生した場合は、総合後術センターまで連絡をお願いします。</a:t>
          </a:r>
          <a:endParaRPr kumimoji="1" lang="en-US" altLang="ja-JP" sz="12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twoCellAnchor>
    <xdr:from xmlns:xdr="http://schemas.openxmlformats.org/drawingml/2006/spreadsheetDrawing">
      <xdr:col>0</xdr:col>
      <xdr:colOff>89535</xdr:colOff>
      <xdr:row>0</xdr:row>
      <xdr:rowOff>78105</xdr:rowOff>
    </xdr:from>
    <xdr:to xmlns:xdr="http://schemas.openxmlformats.org/drawingml/2006/spreadsheetDrawing">
      <xdr:col>13</xdr:col>
      <xdr:colOff>179070</xdr:colOff>
      <xdr:row>5</xdr:row>
      <xdr:rowOff>89535</xdr:rowOff>
    </xdr:to>
    <xdr:sp macro="" textlink="">
      <xdr:nvSpPr>
        <xdr:cNvPr id="5" name="正方形/長方形 4"/>
        <xdr:cNvSpPr/>
      </xdr:nvSpPr>
      <xdr:spPr>
        <a:xfrm>
          <a:off x="89535" y="78105"/>
          <a:ext cx="4234180" cy="1306830"/>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kumimoji="1" lang="ja-JP" altLang="en-US" sz="3200">
              <a:solidFill>
                <a:srgbClr val="0070C0"/>
              </a:solidFill>
            </a:rPr>
            <a:t>発注者入力画面</a:t>
          </a:r>
          <a:endParaRPr kumimoji="1" lang="en-US" altLang="ja-JP" sz="3200">
            <a:solidFill>
              <a:srgbClr val="0070C0"/>
            </a:solidFill>
          </a:endParaRPr>
        </a:p>
        <a:p>
          <a:pPr algn="ctr"/>
          <a:r>
            <a:rPr kumimoji="1" lang="ja-JP" altLang="en-US" sz="1800">
              <a:solidFill>
                <a:srgbClr val="0070C0"/>
              </a:solidFill>
            </a:rPr>
            <a:t>（入力後、このシートを非表示にする）</a:t>
          </a:r>
        </a:p>
      </xdr:txBody>
    </xdr:sp>
    <xdr:clientData/>
  </xdr:twoCellAnchor>
  <xdr:twoCellAnchor>
    <xdr:from xmlns:xdr="http://schemas.openxmlformats.org/drawingml/2006/spreadsheetDrawing">
      <xdr:col>12</xdr:col>
      <xdr:colOff>156845</xdr:colOff>
      <xdr:row>63</xdr:row>
      <xdr:rowOff>11430</xdr:rowOff>
    </xdr:from>
    <xdr:to xmlns:xdr="http://schemas.openxmlformats.org/drawingml/2006/spreadsheetDrawing">
      <xdr:col>15</xdr:col>
      <xdr:colOff>302260</xdr:colOff>
      <xdr:row>67</xdr:row>
      <xdr:rowOff>139065</xdr:rowOff>
    </xdr:to>
    <xdr:sp macro="" textlink="">
      <xdr:nvSpPr>
        <xdr:cNvPr id="6" name="角丸四角形吹き出し 5"/>
        <xdr:cNvSpPr/>
      </xdr:nvSpPr>
      <xdr:spPr>
        <a:xfrm>
          <a:off x="3982085" y="11715750"/>
          <a:ext cx="2261870" cy="798195"/>
        </a:xfrm>
        <a:prstGeom prst="wedgeRoundRectCallout">
          <a:avLst>
            <a:gd name="adj1" fmla="val 40057"/>
            <a:gd name="adj2" fmla="val -101894"/>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solidFill>
                <a:srgbClr val="0070C0"/>
              </a:solidFill>
            </a:rPr>
            <a:t>○を削除するときは、</a:t>
          </a:r>
          <a:endParaRPr kumimoji="1" lang="en-US" altLang="ja-JP" sz="1100">
            <a:solidFill>
              <a:srgbClr val="0070C0"/>
            </a:solidFill>
          </a:endParaRPr>
        </a:p>
        <a:p>
          <a:pPr algn="ctr"/>
          <a:r>
            <a:rPr kumimoji="1" lang="ja-JP" altLang="en-US" sz="1100">
              <a:solidFill>
                <a:srgbClr val="0070C0"/>
              </a:solidFill>
            </a:rPr>
            <a:t>「</a:t>
          </a:r>
          <a:r>
            <a:rPr kumimoji="1" lang="en-US" altLang="ja-JP" sz="1100">
              <a:solidFill>
                <a:srgbClr val="0070C0"/>
              </a:solidFill>
            </a:rPr>
            <a:t>Del</a:t>
          </a:r>
          <a:r>
            <a:rPr kumimoji="1" lang="ja-JP" altLang="en-US" sz="1100">
              <a:solidFill>
                <a:srgbClr val="0070C0"/>
              </a:solidFill>
            </a:rPr>
            <a:t>」キーで削除してください。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24</xdr:col>
      <xdr:colOff>0</xdr:colOff>
      <xdr:row>0</xdr:row>
      <xdr:rowOff>285750</xdr:rowOff>
    </xdr:from>
    <xdr:to xmlns:xdr="http://schemas.openxmlformats.org/drawingml/2006/spreadsheetDrawing">
      <xdr:col>29</xdr:col>
      <xdr:colOff>0</xdr:colOff>
      <xdr:row>3</xdr:row>
      <xdr:rowOff>147955</xdr:rowOff>
    </xdr:to>
    <xdr:sp macro="" textlink="">
      <xdr:nvSpPr>
        <xdr:cNvPr id="6" name="角丸四角形吹き出し 5"/>
        <xdr:cNvSpPr/>
      </xdr:nvSpPr>
      <xdr:spPr>
        <a:xfrm>
          <a:off x="9511665" y="285750"/>
          <a:ext cx="3266440" cy="795655"/>
        </a:xfrm>
        <a:prstGeom prst="wedgeRoundRectCallout">
          <a:avLst>
            <a:gd name="adj1" fmla="val -49668"/>
            <a:gd name="adj2" fmla="val 93643"/>
            <a:gd name="adj3" fmla="val 16667"/>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400" b="1" u="dbl" baseline="0">
              <a:solidFill>
                <a:sysClr val="windowText" lastClr="000000"/>
              </a:solidFill>
            </a:rPr>
            <a:t>入札参加者　：　</a:t>
          </a:r>
          <a:r>
            <a:rPr kumimoji="1" lang="ja-JP" altLang="en-US" sz="1400" b="1" u="none">
              <a:solidFill>
                <a:srgbClr val="FF0000"/>
              </a:solidFill>
            </a:rPr>
            <a:t>クリーム色のセルに入力</a:t>
          </a:r>
          <a:endParaRPr kumimoji="1" lang="en-US" altLang="ja-JP" sz="1400" b="1"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66675</xdr:colOff>
      <xdr:row>18</xdr:row>
      <xdr:rowOff>67310</xdr:rowOff>
    </xdr:from>
    <xdr:to xmlns:xdr="http://schemas.openxmlformats.org/drawingml/2006/spreadsheetDrawing">
      <xdr:col>1</xdr:col>
      <xdr:colOff>1305560</xdr:colOff>
      <xdr:row>19</xdr:row>
      <xdr:rowOff>152400</xdr:rowOff>
    </xdr:to>
    <xdr:sp macro="" textlink="">
      <xdr:nvSpPr>
        <xdr:cNvPr id="2" name="四角形吹き出し 1"/>
        <xdr:cNvSpPr/>
      </xdr:nvSpPr>
      <xdr:spPr>
        <a:xfrm>
          <a:off x="66675" y="4654550"/>
          <a:ext cx="1535430" cy="340360"/>
        </a:xfrm>
        <a:prstGeom prst="wedgeRectCallout">
          <a:avLst>
            <a:gd name="adj1" fmla="val -41078"/>
            <a:gd name="adj2" fmla="val 107328"/>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リストから選択できます</a:t>
          </a:r>
          <a:endParaRPr kumimoji="1" lang="en-US" altLang="ja-JP" sz="800"/>
        </a:p>
        <a:p>
          <a:pPr algn="l"/>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13335</xdr:colOff>
      <xdr:row>46</xdr:row>
      <xdr:rowOff>151765</xdr:rowOff>
    </xdr:from>
    <xdr:to xmlns:xdr="http://schemas.openxmlformats.org/drawingml/2006/spreadsheetDrawing">
      <xdr:col>8</xdr:col>
      <xdr:colOff>598805</xdr:colOff>
      <xdr:row>57</xdr:row>
      <xdr:rowOff>38735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13335" y="8087995"/>
          <a:ext cx="5579110" cy="1731010"/>
        </a:xfrm>
        <a:prstGeom prst="rect">
          <a:avLst/>
        </a:prstGeom>
      </xdr:spPr>
    </xdr:pic>
    <xdr:clientData/>
  </xdr:twoCellAnchor>
  <xdr:twoCellAnchor>
    <xdr:from xmlns:xdr="http://schemas.openxmlformats.org/drawingml/2006/spreadsheetDrawing">
      <xdr:col>0</xdr:col>
      <xdr:colOff>78740</xdr:colOff>
      <xdr:row>4</xdr:row>
      <xdr:rowOff>61595</xdr:rowOff>
    </xdr:from>
    <xdr:to xmlns:xdr="http://schemas.openxmlformats.org/drawingml/2006/spreadsheetDrawing">
      <xdr:col>9</xdr:col>
      <xdr:colOff>45720</xdr:colOff>
      <xdr:row>32</xdr:row>
      <xdr:rowOff>37465</xdr:rowOff>
    </xdr:to>
    <xdr:grpSp>
      <xdr:nvGrpSpPr>
        <xdr:cNvPr id="20" name="グループ 19"/>
        <xdr:cNvGrpSpPr/>
      </xdr:nvGrpSpPr>
      <xdr:grpSpPr>
        <a:xfrm>
          <a:off x="78740" y="941705"/>
          <a:ext cx="5584825" cy="4669790"/>
          <a:chOff x="78792" y="938097"/>
          <a:chExt cx="5590577" cy="4669595"/>
        </a:xfrm>
      </xdr:grpSpPr>
      <xdr:grpSp>
        <xdr:nvGrpSpPr>
          <xdr:cNvPr id="3" name="グループ化 2"/>
          <xdr:cNvGrpSpPr>
            <a:grpSpLocks noChangeAspect="1"/>
          </xdr:cNvGrpSpPr>
        </xdr:nvGrpSpPr>
        <xdr:grpSpPr>
          <a:xfrm>
            <a:off x="78792" y="938097"/>
            <a:ext cx="5590577" cy="4669595"/>
            <a:chOff x="6953250" y="465750"/>
            <a:chExt cx="6819900" cy="5258782"/>
          </a:xfrm>
        </xdr:grpSpPr>
        <xdr:pic macro="">
          <xdr:nvPicPr>
            <xdr:cNvPr id="4" name="図 3"/>
            <xdr:cNvPicPr>
              <a:picLocks noChangeAspect="1" noChangeArrowheads="1"/>
            </xdr:cNvPicPr>
          </xdr:nvPicPr>
          <xdr:blipFill>
            <a:blip xmlns:r="http://schemas.openxmlformats.org/officeDocument/2006/relationships" r:embed="rId2"/>
            <a:stretch>
              <a:fillRect/>
            </a:stretch>
          </xdr:blipFill>
          <xdr:spPr>
            <a:xfrm>
              <a:off x="6953250" y="465750"/>
              <a:ext cx="6819900" cy="5258782"/>
            </a:xfrm>
            <a:prstGeom prst="rect">
              <a:avLst/>
            </a:prstGeom>
            <a:noFill/>
          </xdr:spPr>
        </xdr:pic>
        <xdr:sp macro="" textlink="">
          <xdr:nvSpPr>
            <xdr:cNvPr id="5" name="円/楕円 8"/>
            <xdr:cNvSpPr/>
          </xdr:nvSpPr>
          <xdr:spPr>
            <a:xfrm>
              <a:off x="8896350" y="2076450"/>
              <a:ext cx="1044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円/楕円 9"/>
            <xdr:cNvSpPr/>
          </xdr:nvSpPr>
          <xdr:spPr>
            <a:xfrm>
              <a:off x="10086975" y="2400300"/>
              <a:ext cx="396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円/楕円 10"/>
            <xdr:cNvSpPr/>
          </xdr:nvSpPr>
          <xdr:spPr>
            <a:xfrm>
              <a:off x="11058525" y="2600325"/>
              <a:ext cx="576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円/楕円 11"/>
            <xdr:cNvSpPr/>
          </xdr:nvSpPr>
          <xdr:spPr>
            <a:xfrm>
              <a:off x="12163425" y="2600325"/>
              <a:ext cx="468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円/楕円 12"/>
            <xdr:cNvSpPr/>
          </xdr:nvSpPr>
          <xdr:spPr>
            <a:xfrm>
              <a:off x="9877425" y="4886325"/>
              <a:ext cx="684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xdr:cNvSpPr/>
          </xdr:nvSpPr>
          <xdr:spPr>
            <a:xfrm>
              <a:off x="9782175" y="195262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①</a:t>
              </a:r>
            </a:p>
          </xdr:txBody>
        </xdr:sp>
        <xdr:sp macro="" textlink="">
          <xdr:nvSpPr>
            <xdr:cNvPr id="11" name="正方形/長方形 10"/>
            <xdr:cNvSpPr/>
          </xdr:nvSpPr>
          <xdr:spPr>
            <a:xfrm>
              <a:off x="10429875" y="239077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②</a:t>
              </a:r>
            </a:p>
          </xdr:txBody>
        </xdr:sp>
        <xdr:sp macro="" textlink="">
          <xdr:nvSpPr>
            <xdr:cNvPr id="12" name="正方形/長方形 11"/>
            <xdr:cNvSpPr/>
          </xdr:nvSpPr>
          <xdr:spPr>
            <a:xfrm>
              <a:off x="12477750" y="277177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③</a:t>
              </a:r>
            </a:p>
          </xdr:txBody>
        </xdr:sp>
        <xdr:sp macro="" textlink="">
          <xdr:nvSpPr>
            <xdr:cNvPr id="13" name="正方形/長方形 12"/>
            <xdr:cNvSpPr/>
          </xdr:nvSpPr>
          <xdr:spPr>
            <a:xfrm>
              <a:off x="11430000" y="2819400"/>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④</a:t>
              </a:r>
            </a:p>
          </xdr:txBody>
        </xdr:sp>
        <xdr:sp macro="" textlink="">
          <xdr:nvSpPr>
            <xdr:cNvPr id="14" name="正方形/長方形 13"/>
            <xdr:cNvSpPr/>
          </xdr:nvSpPr>
          <xdr:spPr>
            <a:xfrm>
              <a:off x="10401300" y="473392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⑤</a:t>
              </a:r>
            </a:p>
          </xdr:txBody>
        </xdr:sp>
      </xdr:grpSp>
      <xdr:sp macro="" textlink="">
        <xdr:nvSpPr>
          <xdr:cNvPr id="15" name="角丸四角形吹き出し 14"/>
          <xdr:cNvSpPr/>
        </xdr:nvSpPr>
        <xdr:spPr>
          <a:xfrm>
            <a:off x="3430817" y="1490323"/>
            <a:ext cx="2212899" cy="790209"/>
          </a:xfrm>
          <a:prstGeom prst="wedgeRoundRectCallout">
            <a:avLst>
              <a:gd name="adj1" fmla="val 7821"/>
              <a:gd name="adj2" fmla="val 11522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900">
                <a:solidFill>
                  <a:schemeClr val="tx1"/>
                </a:solidFill>
              </a:rPr>
              <a:t>見積内訳書を添付する際に、</a:t>
            </a:r>
            <a:endParaRPr kumimoji="1" lang="en-US" altLang="ja-JP" sz="900">
              <a:solidFill>
                <a:schemeClr val="tx1"/>
              </a:solidFill>
            </a:endParaRPr>
          </a:p>
          <a:p>
            <a:pPr algn="ctr"/>
            <a:r>
              <a:rPr kumimoji="1" lang="ja-JP" altLang="en-US" sz="900">
                <a:solidFill>
                  <a:schemeClr val="tx1"/>
                </a:solidFill>
              </a:rPr>
              <a:t>同一ファイル内に下図のように</a:t>
            </a:r>
            <a:endParaRPr kumimoji="1" lang="en-US" altLang="ja-JP" sz="900">
              <a:solidFill>
                <a:schemeClr val="tx1"/>
              </a:solidFill>
            </a:endParaRPr>
          </a:p>
          <a:p>
            <a:pPr algn="ctr"/>
            <a:r>
              <a:rPr kumimoji="1" lang="ja-JP" altLang="en-US" sz="900">
                <a:solidFill>
                  <a:schemeClr val="tx1"/>
                </a:solidFill>
              </a:rPr>
              <a:t>「自己採点申請書」</a:t>
            </a:r>
            <a:r>
              <a:rPr lang="ja-JP" altLang="ja-JP" sz="900">
                <a:solidFill>
                  <a:schemeClr val="lt1"/>
                </a:solidFill>
                <a:effectLst/>
                <a:latin typeface="+mn-lt"/>
                <a:ea typeface="+mn-ea"/>
                <a:cs typeface="+mn-cs"/>
              </a:rPr>
              <a:t>【</a:t>
            </a:r>
            <a:r>
              <a:rPr kumimoji="1" lang="ja-JP" altLang="ja-JP" sz="900">
                <a:solidFill>
                  <a:sysClr val="windowText" lastClr="000000"/>
                </a:solidFill>
                <a:effectLst/>
                <a:latin typeface="+mn-lt"/>
                <a:ea typeface="+mn-ea"/>
                <a:cs typeface="+mn-cs"/>
              </a:rPr>
              <a:t>「</a:t>
            </a:r>
            <a:r>
              <a:rPr lang="ja-JP" altLang="ja-JP" sz="900">
                <a:solidFill>
                  <a:sysClr val="windowText" lastClr="000000"/>
                </a:solidFill>
                <a:effectLst/>
                <a:latin typeface="+mn-lt"/>
                <a:ea typeface="+mn-ea"/>
                <a:cs typeface="+mn-cs"/>
              </a:rPr>
              <a:t>低入札価格調査に係る事前申出書</a:t>
            </a:r>
            <a:r>
              <a:rPr kumimoji="1" lang="ja-JP" altLang="ja-JP" sz="900">
                <a:solidFill>
                  <a:sysClr val="windowText" lastClr="000000"/>
                </a:solidFill>
                <a:effectLst/>
                <a:latin typeface="+mn-lt"/>
                <a:ea typeface="+mn-ea"/>
                <a:cs typeface="+mn-cs"/>
              </a:rPr>
              <a:t>」</a:t>
            </a:r>
            <a:r>
              <a:rPr kumimoji="1" lang="ja-JP" altLang="en-US" sz="900">
                <a:solidFill>
                  <a:schemeClr val="tx1"/>
                </a:solidFill>
              </a:rPr>
              <a:t>を</a:t>
            </a:r>
            <a:r>
              <a:rPr kumimoji="1" lang="ja-JP" altLang="ja-JP" sz="900">
                <a:solidFill>
                  <a:schemeClr val="tx1"/>
                </a:solidFill>
                <a:latin typeface="+mn-lt"/>
                <a:ea typeface="+mn-ea"/>
                <a:cs typeface="+mn-cs"/>
              </a:rPr>
              <a:t>別シートとして</a:t>
            </a:r>
            <a:endParaRPr kumimoji="1" lang="en-US" altLang="ja-JP" sz="900">
              <a:solidFill>
                <a:schemeClr val="tx1"/>
              </a:solidFill>
              <a:latin typeface="+mn-lt"/>
              <a:ea typeface="+mn-ea"/>
              <a:cs typeface="+mn-cs"/>
            </a:endParaRPr>
          </a:p>
          <a:p>
            <a:pPr algn="ctr"/>
            <a:r>
              <a:rPr kumimoji="1" lang="ja-JP" altLang="en-US" sz="900">
                <a:solidFill>
                  <a:schemeClr val="tx1"/>
                </a:solidFill>
                <a:latin typeface="+mn-lt"/>
                <a:ea typeface="+mn-ea"/>
                <a:cs typeface="+mn-cs"/>
              </a:rPr>
              <a:t>作成してください。</a:t>
            </a:r>
            <a:endParaRPr kumimoji="1" lang="ja-JP" altLang="en-US" sz="900">
              <a:solidFill>
                <a:schemeClr val="tx1"/>
              </a:solidFill>
            </a:endParaRPr>
          </a:p>
        </xdr:txBody>
      </xdr:sp>
    </xdr:grpSp>
    <xdr:clientData/>
  </xdr:twoCellAnchor>
  <xdr:twoCellAnchor>
    <xdr:from xmlns:xdr="http://schemas.openxmlformats.org/drawingml/2006/spreadsheetDrawing">
      <xdr:col>0</xdr:col>
      <xdr:colOff>59055</xdr:colOff>
      <xdr:row>33</xdr:row>
      <xdr:rowOff>62230</xdr:rowOff>
    </xdr:from>
    <xdr:to xmlns:xdr="http://schemas.openxmlformats.org/drawingml/2006/spreadsheetDrawing">
      <xdr:col>8</xdr:col>
      <xdr:colOff>624205</xdr:colOff>
      <xdr:row>38</xdr:row>
      <xdr:rowOff>113665</xdr:rowOff>
    </xdr:to>
    <xdr:sp macro="" textlink="">
      <xdr:nvSpPr>
        <xdr:cNvPr id="16" name="正方形/長方形 15"/>
        <xdr:cNvSpPr/>
      </xdr:nvSpPr>
      <xdr:spPr>
        <a:xfrm>
          <a:off x="59055" y="5803900"/>
          <a:ext cx="5558790" cy="88963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sng"/>
            <a:t>操作説明</a:t>
          </a:r>
          <a:endParaRPr kumimoji="1" lang="en-US" altLang="ja-JP" sz="1100" b="1" u="sng"/>
        </a:p>
        <a:p>
          <a:pPr algn="l"/>
          <a:r>
            <a:rPr kumimoji="1" lang="ja-JP" altLang="en-US" sz="1100" b="1"/>
            <a:t>①入札金額</a:t>
          </a:r>
          <a:r>
            <a:rPr kumimoji="1" lang="ja-JP" altLang="en-US" sz="1100"/>
            <a:t>、</a:t>
          </a:r>
          <a:r>
            <a:rPr kumimoji="1" lang="ja-JP" altLang="en-US" sz="1100" b="1"/>
            <a:t>②くじ入力番号</a:t>
          </a:r>
          <a:r>
            <a:rPr kumimoji="1" lang="en-US" altLang="ja-JP" sz="1100" b="1"/>
            <a:t>※</a:t>
          </a:r>
          <a:r>
            <a:rPr kumimoji="1" lang="ja-JP" altLang="en-US" sz="1100"/>
            <a:t>を入力後、</a:t>
          </a:r>
          <a:r>
            <a:rPr kumimoji="1" lang="ja-JP" altLang="en-US" sz="1100" b="1"/>
            <a:t>③参照ボタン</a:t>
          </a:r>
          <a:r>
            <a:rPr kumimoji="1" lang="ja-JP" altLang="en-US" sz="1100"/>
            <a:t>をクリックし内訳書を選択し、</a:t>
          </a:r>
          <a:r>
            <a:rPr kumimoji="1" lang="ja-JP" altLang="en-US" sz="1100" b="1"/>
            <a:t>開く</a:t>
          </a:r>
          <a:r>
            <a:rPr kumimoji="1" lang="ja-JP" altLang="en-US" sz="1100"/>
            <a:t>をクリックします。</a:t>
          </a:r>
          <a:r>
            <a:rPr kumimoji="1" lang="ja-JP" altLang="en-US" sz="1100" b="1"/>
            <a:t>④</a:t>
          </a:r>
          <a:r>
            <a:rPr kumimoji="1" lang="ja-JP" altLang="en-US" sz="1100" b="1">
              <a:solidFill>
                <a:srgbClr val="FF0000"/>
              </a:solidFill>
            </a:rPr>
            <a:t>内訳書追加ボタン</a:t>
          </a:r>
          <a:r>
            <a:rPr kumimoji="1" lang="ja-JP" altLang="en-US" sz="1100"/>
            <a:t>をクリックすることにより、”内訳書”を付加して</a:t>
          </a:r>
          <a:r>
            <a:rPr kumimoji="1" lang="ja-JP" altLang="en-US" sz="1100" b="1"/>
            <a:t>⑤提出内容確認ボタン</a:t>
          </a:r>
          <a:r>
            <a:rPr kumimoji="1" lang="ja-JP" altLang="en-US" sz="1100"/>
            <a:t>をクリックします。</a:t>
          </a:r>
        </a:p>
      </xdr:txBody>
    </xdr:sp>
    <xdr:clientData/>
  </xdr:twoCellAnchor>
  <xdr:twoCellAnchor>
    <xdr:from xmlns:xdr="http://schemas.openxmlformats.org/drawingml/2006/spreadsheetDrawing">
      <xdr:col>1</xdr:col>
      <xdr:colOff>3810</xdr:colOff>
      <xdr:row>55</xdr:row>
      <xdr:rowOff>82550</xdr:rowOff>
    </xdr:from>
    <xdr:to xmlns:xdr="http://schemas.openxmlformats.org/drawingml/2006/spreadsheetDrawing">
      <xdr:col>2</xdr:col>
      <xdr:colOff>537210</xdr:colOff>
      <xdr:row>57</xdr:row>
      <xdr:rowOff>67945</xdr:rowOff>
    </xdr:to>
    <xdr:sp macro="" textlink="">
      <xdr:nvSpPr>
        <xdr:cNvPr id="17" name="楕円 16"/>
        <xdr:cNvSpPr/>
      </xdr:nvSpPr>
      <xdr:spPr>
        <a:xfrm>
          <a:off x="628015" y="9527540"/>
          <a:ext cx="1157605" cy="320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624205</xdr:colOff>
      <xdr:row>55</xdr:row>
      <xdr:rowOff>94615</xdr:rowOff>
    </xdr:from>
    <xdr:to xmlns:xdr="http://schemas.openxmlformats.org/drawingml/2006/spreadsheetDrawing">
      <xdr:col>4</xdr:col>
      <xdr:colOff>504825</xdr:colOff>
      <xdr:row>57</xdr:row>
      <xdr:rowOff>78740</xdr:rowOff>
    </xdr:to>
    <xdr:sp macro="" textlink="">
      <xdr:nvSpPr>
        <xdr:cNvPr id="18" name="楕円 17"/>
        <xdr:cNvSpPr/>
      </xdr:nvSpPr>
      <xdr:spPr>
        <a:xfrm>
          <a:off x="1872615" y="9539605"/>
          <a:ext cx="1129030" cy="3194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2540</xdr:colOff>
      <xdr:row>55</xdr:row>
      <xdr:rowOff>114935</xdr:rowOff>
    </xdr:from>
    <xdr:to xmlns:xdr="http://schemas.openxmlformats.org/drawingml/2006/spreadsheetDrawing">
      <xdr:col>6</xdr:col>
      <xdr:colOff>537210</xdr:colOff>
      <xdr:row>57</xdr:row>
      <xdr:rowOff>98425</xdr:rowOff>
    </xdr:to>
    <xdr:sp macro="" textlink="">
      <xdr:nvSpPr>
        <xdr:cNvPr id="19" name="楕円 18"/>
        <xdr:cNvSpPr/>
      </xdr:nvSpPr>
      <xdr:spPr>
        <a:xfrm>
          <a:off x="3123565" y="9559925"/>
          <a:ext cx="1158875" cy="31877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0070C0"/>
    <pageSetUpPr fitToPage="1"/>
  </sheetPr>
  <dimension ref="A1:AN62"/>
  <sheetViews>
    <sheetView showGridLines="0" topLeftCell="A4" zoomScale="85" zoomScaleNormal="85" zoomScaleSheetLayoutView="100" workbookViewId="0">
      <selection activeCell="E21" sqref="E21"/>
    </sheetView>
  </sheetViews>
  <sheetFormatPr defaultColWidth="9" defaultRowHeight="13.2"/>
  <cols>
    <col min="1" max="1" width="2.6640625" style="1" customWidth="1"/>
    <col min="2" max="2" width="3.44140625" style="2" customWidth="1"/>
    <col min="3" max="3" width="5.21875" style="2" customWidth="1"/>
    <col min="4" max="8" width="5.44140625" style="2" customWidth="1"/>
    <col min="9" max="9" width="3.33203125" style="2" customWidth="1"/>
    <col min="10" max="13" width="4.6640625" style="2" customWidth="1"/>
    <col min="14" max="14" width="7.109375" style="2" customWidth="1"/>
    <col min="15" max="15" width="19.109375" style="2" customWidth="1"/>
    <col min="16" max="16" width="4.6640625" style="3" customWidth="1"/>
    <col min="17" max="17" width="5.88671875" style="2" customWidth="1"/>
    <col min="18" max="18" width="6" style="2" customWidth="1"/>
    <col min="19" max="19" width="4.6640625" style="3" customWidth="1"/>
    <col min="20" max="20" width="6" style="3" customWidth="1"/>
    <col min="21" max="21" width="7.77734375" style="4" customWidth="1"/>
    <col min="22" max="22" width="1.6640625" style="1" customWidth="1"/>
    <col min="23" max="23" width="3.6640625" style="1" bestFit="1" customWidth="1"/>
    <col min="24" max="26" width="9.6640625" style="1" customWidth="1"/>
    <col min="27" max="27" width="26.44140625" style="1" bestFit="1" customWidth="1"/>
    <col min="28" max="28" width="5.6640625" style="5" bestFit="1" customWidth="1" outlineLevel="1"/>
    <col min="29" max="39" width="5" style="5" bestFit="1" customWidth="1" outlineLevel="1"/>
    <col min="40" max="40" width="8.44140625" style="6" customWidth="1" outlineLevel="1"/>
    <col min="41" max="16384" width="9" style="1"/>
  </cols>
  <sheetData>
    <row r="1" spans="1:23" ht="41.25" customHeight="1">
      <c r="A1" s="7"/>
      <c r="B1" s="9"/>
      <c r="C1" s="9"/>
      <c r="D1" s="9"/>
      <c r="E1" s="51"/>
      <c r="F1" s="51"/>
      <c r="G1" s="51"/>
      <c r="H1" s="51"/>
      <c r="I1" s="51"/>
      <c r="J1" s="51"/>
      <c r="K1" s="51"/>
      <c r="L1" s="51"/>
      <c r="M1" s="51"/>
      <c r="N1" s="51"/>
      <c r="O1" s="51"/>
      <c r="P1" s="118" t="s">
        <v>148</v>
      </c>
      <c r="Q1" s="118"/>
      <c r="R1" s="118"/>
      <c r="S1" s="153"/>
      <c r="T1" s="153"/>
      <c r="U1" s="168"/>
      <c r="V1" s="7"/>
    </row>
    <row r="2" spans="1:23" ht="17.25" customHeight="1">
      <c r="A2" s="7"/>
      <c r="B2" s="9"/>
      <c r="C2" s="9"/>
      <c r="D2" s="9"/>
      <c r="E2" s="51"/>
      <c r="F2" s="51"/>
      <c r="G2" s="51"/>
      <c r="H2" s="51"/>
      <c r="I2" s="51"/>
      <c r="J2" s="51"/>
      <c r="K2" s="51"/>
      <c r="L2" s="51"/>
      <c r="M2" s="51"/>
      <c r="N2" s="51"/>
      <c r="O2" s="51"/>
      <c r="P2" s="119" t="s">
        <v>23</v>
      </c>
      <c r="Q2" s="137"/>
      <c r="R2" s="137"/>
      <c r="S2" s="137"/>
      <c r="T2" s="161"/>
      <c r="U2" s="168"/>
      <c r="V2" s="7"/>
    </row>
    <row r="3" spans="1:23" ht="15" customHeight="1">
      <c r="A3" s="7"/>
      <c r="B3" s="10"/>
      <c r="C3" s="22"/>
      <c r="D3" s="22"/>
      <c r="E3" s="22"/>
      <c r="F3" s="22"/>
      <c r="G3" s="22"/>
      <c r="H3" s="22"/>
      <c r="I3" s="22"/>
      <c r="J3" s="22"/>
      <c r="K3" s="22"/>
      <c r="L3" s="22"/>
      <c r="M3" s="22"/>
      <c r="N3" s="22"/>
      <c r="O3" s="102"/>
      <c r="P3" s="120"/>
      <c r="Q3" s="138"/>
      <c r="R3" s="138"/>
      <c r="S3" s="138"/>
      <c r="T3" s="162"/>
      <c r="U3" s="168"/>
      <c r="V3" s="7"/>
    </row>
    <row r="4" spans="1:23" ht="13.5" customHeight="1">
      <c r="A4" s="7"/>
      <c r="B4" s="11"/>
      <c r="C4" s="22"/>
      <c r="D4" s="22"/>
      <c r="E4" s="22"/>
      <c r="F4" s="22"/>
      <c r="G4" s="22"/>
      <c r="H4" s="22"/>
      <c r="I4" s="22"/>
      <c r="J4" s="22"/>
      <c r="K4" s="22"/>
      <c r="L4" s="22"/>
      <c r="M4" s="22"/>
      <c r="N4" s="22"/>
      <c r="O4" s="103"/>
      <c r="P4" s="120"/>
      <c r="Q4" s="138"/>
      <c r="R4" s="138"/>
      <c r="S4" s="138"/>
      <c r="T4" s="162"/>
      <c r="U4" s="168"/>
      <c r="V4" s="7"/>
    </row>
    <row r="5" spans="1:23" ht="15" customHeight="1">
      <c r="A5" s="7"/>
      <c r="B5" s="11"/>
      <c r="C5" s="22"/>
      <c r="D5" s="22"/>
      <c r="E5" s="22"/>
      <c r="F5" s="22"/>
      <c r="G5" s="22"/>
      <c r="H5" s="22"/>
      <c r="I5" s="64"/>
      <c r="J5" s="22"/>
      <c r="K5" s="22"/>
      <c r="L5" s="22"/>
      <c r="M5" s="22"/>
      <c r="N5" s="101" t="s">
        <v>89</v>
      </c>
      <c r="O5" s="104"/>
      <c r="P5" s="121"/>
      <c r="Q5" s="139"/>
      <c r="R5" s="139"/>
      <c r="S5" s="139"/>
      <c r="T5" s="163"/>
      <c r="U5" s="168"/>
      <c r="V5" s="7"/>
    </row>
    <row r="6" spans="1:23" ht="15" customHeight="1">
      <c r="A6" s="7"/>
      <c r="B6" s="12"/>
      <c r="C6" s="12"/>
      <c r="D6" s="12"/>
      <c r="E6" s="12"/>
      <c r="F6" s="12"/>
      <c r="G6" s="12"/>
      <c r="H6" s="12"/>
      <c r="I6" s="12"/>
      <c r="J6" s="12"/>
      <c r="K6" s="12"/>
      <c r="L6" s="12"/>
      <c r="M6" s="12"/>
      <c r="N6" s="12"/>
      <c r="O6" s="12"/>
      <c r="P6" s="122" t="s">
        <v>48</v>
      </c>
      <c r="Q6" s="122"/>
      <c r="R6" s="122"/>
      <c r="S6" s="122"/>
      <c r="T6" s="122"/>
      <c r="U6" s="140"/>
      <c r="V6" s="7"/>
    </row>
    <row r="7" spans="1:23" ht="13.5" customHeight="1">
      <c r="A7" s="7"/>
      <c r="B7" s="12"/>
      <c r="C7" s="12"/>
      <c r="D7" s="12"/>
      <c r="E7" s="12"/>
      <c r="F7" s="12"/>
      <c r="G7" s="12"/>
      <c r="H7" s="12"/>
      <c r="I7" s="12"/>
      <c r="J7" s="12"/>
      <c r="K7" s="12"/>
      <c r="L7" s="12"/>
      <c r="M7" s="12"/>
      <c r="N7" s="12"/>
      <c r="O7" s="12"/>
      <c r="P7" s="123"/>
      <c r="Q7" s="140"/>
      <c r="R7" s="140"/>
      <c r="S7" s="140"/>
      <c r="T7" s="140"/>
      <c r="U7" s="140"/>
      <c r="V7" s="7"/>
    </row>
    <row r="8" spans="1:23" ht="13.5" customHeight="1">
      <c r="A8" s="7"/>
      <c r="B8" s="13" t="s">
        <v>0</v>
      </c>
      <c r="C8" s="13"/>
      <c r="D8" s="9"/>
      <c r="E8" s="9"/>
      <c r="F8" s="9"/>
      <c r="G8" s="9"/>
      <c r="H8" s="9"/>
      <c r="I8" s="9"/>
      <c r="J8" s="9"/>
      <c r="K8" s="9"/>
      <c r="L8" s="9"/>
      <c r="M8" s="9"/>
      <c r="N8" s="9"/>
      <c r="O8" s="9"/>
      <c r="P8" s="124" t="s">
        <v>87</v>
      </c>
      <c r="Q8" s="124"/>
      <c r="R8" s="124"/>
      <c r="S8" s="124"/>
      <c r="T8" s="124"/>
      <c r="U8" s="169"/>
      <c r="V8" s="7"/>
    </row>
    <row r="9" spans="1:23" ht="14.25" customHeight="1">
      <c r="A9" s="7"/>
      <c r="B9" s="14" t="s">
        <v>82</v>
      </c>
      <c r="C9" s="14"/>
      <c r="D9" s="14"/>
      <c r="E9" s="14"/>
      <c r="F9" s="14"/>
      <c r="G9" s="14"/>
      <c r="H9" s="14"/>
      <c r="I9" s="65"/>
      <c r="J9" s="9"/>
      <c r="K9" s="9"/>
      <c r="L9" s="9"/>
      <c r="M9" s="9"/>
      <c r="N9" s="9"/>
      <c r="O9" s="9"/>
      <c r="P9" s="125" t="s">
        <v>34</v>
      </c>
      <c r="Q9" s="9"/>
      <c r="R9" s="9"/>
      <c r="S9" s="23"/>
      <c r="T9" s="23"/>
      <c r="U9" s="170"/>
      <c r="V9" s="7"/>
    </row>
    <row r="10" spans="1:23" ht="14.25" customHeight="1">
      <c r="A10" s="7"/>
      <c r="B10" s="9"/>
      <c r="C10" s="23"/>
      <c r="D10" s="23"/>
      <c r="E10" s="23"/>
      <c r="F10" s="23"/>
      <c r="G10" s="23"/>
      <c r="H10" s="23"/>
      <c r="I10" s="23"/>
      <c r="J10" s="9"/>
      <c r="K10" s="9"/>
      <c r="L10" s="9"/>
      <c r="M10" s="9"/>
      <c r="N10" s="9"/>
      <c r="O10" s="9"/>
      <c r="P10" s="23"/>
      <c r="Q10" s="23"/>
      <c r="R10" s="23"/>
      <c r="S10" s="23"/>
      <c r="T10" s="23"/>
      <c r="U10" s="23"/>
      <c r="V10" s="7"/>
    </row>
    <row r="11" spans="1:23" ht="14.25" customHeight="1">
      <c r="A11" s="7"/>
      <c r="B11" s="9"/>
      <c r="C11" s="9"/>
      <c r="D11" s="9"/>
      <c r="E11" s="9"/>
      <c r="F11" s="9"/>
      <c r="G11" s="9"/>
      <c r="H11" s="9"/>
      <c r="I11" s="9"/>
      <c r="J11" s="13" t="s">
        <v>4</v>
      </c>
      <c r="K11" s="13"/>
      <c r="L11" s="13"/>
      <c r="M11" s="9"/>
      <c r="N11" s="9"/>
      <c r="O11" s="9"/>
      <c r="P11" s="126"/>
      <c r="Q11" s="9"/>
      <c r="R11" s="9"/>
      <c r="S11" s="23"/>
      <c r="T11" s="23"/>
      <c r="U11" s="170"/>
      <c r="V11" s="7"/>
    </row>
    <row r="12" spans="1:23" ht="18.75" customHeight="1">
      <c r="A12" s="7"/>
      <c r="B12" s="7"/>
      <c r="C12" s="7"/>
      <c r="D12" s="7"/>
      <c r="E12" s="7"/>
      <c r="F12" s="7"/>
      <c r="G12" s="7"/>
      <c r="H12" s="7"/>
      <c r="I12" s="7"/>
      <c r="J12" s="79" t="s">
        <v>7</v>
      </c>
      <c r="K12" s="79"/>
      <c r="L12" s="96"/>
      <c r="M12" s="96"/>
      <c r="N12" s="96"/>
      <c r="O12" s="96"/>
      <c r="P12" s="96"/>
      <c r="Q12" s="96"/>
      <c r="R12" s="96"/>
      <c r="S12" s="96"/>
      <c r="T12" s="96"/>
      <c r="U12" s="96"/>
      <c r="V12" s="7"/>
    </row>
    <row r="13" spans="1:23" ht="18.75" customHeight="1">
      <c r="A13" s="7"/>
      <c r="B13" s="7"/>
      <c r="C13" s="7"/>
      <c r="D13" s="7"/>
      <c r="E13" s="7"/>
      <c r="F13" s="7"/>
      <c r="G13" s="7"/>
      <c r="H13" s="7"/>
      <c r="I13" s="7"/>
      <c r="J13" s="80" t="s">
        <v>18</v>
      </c>
      <c r="K13" s="80"/>
      <c r="L13" s="97"/>
      <c r="M13" s="97"/>
      <c r="N13" s="97"/>
      <c r="O13" s="97"/>
      <c r="P13" s="97"/>
      <c r="Q13" s="97"/>
      <c r="R13" s="97"/>
      <c r="S13" s="97"/>
      <c r="T13" s="97"/>
      <c r="U13" s="97"/>
      <c r="V13" s="7"/>
    </row>
    <row r="14" spans="1:23" ht="18.75" customHeight="1">
      <c r="A14" s="7"/>
      <c r="B14" s="7"/>
      <c r="C14" s="7"/>
      <c r="D14" s="7"/>
      <c r="E14" s="7"/>
      <c r="F14" s="7"/>
      <c r="G14" s="7"/>
      <c r="H14" s="7"/>
      <c r="I14" s="7"/>
      <c r="J14" s="79" t="s">
        <v>11</v>
      </c>
      <c r="K14" s="79"/>
      <c r="L14" s="97"/>
      <c r="M14" s="97"/>
      <c r="N14" s="97"/>
      <c r="O14" s="97"/>
      <c r="P14" s="97"/>
      <c r="Q14" s="97"/>
      <c r="R14" s="97"/>
      <c r="S14" s="154"/>
      <c r="T14" s="164"/>
      <c r="U14" s="171"/>
      <c r="V14" s="7"/>
    </row>
    <row r="15" spans="1:23" ht="18.75" customHeight="1">
      <c r="A15" s="7"/>
      <c r="B15" s="7"/>
      <c r="C15" s="7"/>
      <c r="D15" s="7"/>
      <c r="E15" s="7"/>
      <c r="F15" s="7"/>
      <c r="G15" s="7"/>
      <c r="H15" s="7"/>
      <c r="I15" s="7"/>
      <c r="J15" s="81" t="s">
        <v>13</v>
      </c>
      <c r="K15" s="81"/>
      <c r="L15" s="53"/>
      <c r="M15" s="53"/>
      <c r="N15" s="53"/>
      <c r="O15" s="53"/>
      <c r="P15" s="53"/>
      <c r="Q15" s="53"/>
      <c r="R15" s="53"/>
      <c r="S15" s="155"/>
      <c r="T15" s="155"/>
      <c r="U15" s="155"/>
      <c r="V15" s="155"/>
      <c r="W15" s="175"/>
    </row>
    <row r="16" spans="1:23" ht="18.75" customHeight="1">
      <c r="A16" s="7"/>
      <c r="B16" s="7"/>
      <c r="C16" s="7"/>
      <c r="D16" s="7"/>
      <c r="E16" s="7"/>
      <c r="F16" s="7"/>
      <c r="G16" s="7"/>
      <c r="H16" s="7"/>
      <c r="I16" s="7"/>
      <c r="J16" s="79" t="s">
        <v>19</v>
      </c>
      <c r="K16" s="79"/>
      <c r="L16" s="98"/>
      <c r="M16" s="98"/>
      <c r="N16" s="98"/>
      <c r="O16" s="98"/>
      <c r="P16" s="97"/>
      <c r="Q16" s="97"/>
      <c r="R16" s="97"/>
      <c r="S16" s="154"/>
      <c r="T16" s="164"/>
      <c r="U16" s="171"/>
      <c r="V16" s="7"/>
    </row>
    <row r="17" spans="1:40" ht="18" customHeight="1">
      <c r="A17" s="7"/>
      <c r="B17" s="9"/>
      <c r="C17" s="9"/>
      <c r="D17" s="9"/>
      <c r="E17" s="9"/>
      <c r="F17" s="9"/>
      <c r="G17" s="9"/>
      <c r="H17" s="9"/>
      <c r="I17" s="9"/>
      <c r="J17" s="9"/>
      <c r="K17" s="9"/>
      <c r="L17" s="9"/>
      <c r="M17" s="99"/>
      <c r="N17" s="99"/>
      <c r="O17" s="99"/>
      <c r="P17" s="99"/>
      <c r="Q17" s="99"/>
      <c r="R17" s="149"/>
      <c r="S17" s="149"/>
      <c r="T17" s="149"/>
      <c r="U17" s="149"/>
      <c r="V17" s="149"/>
      <c r="W17" s="176"/>
    </row>
    <row r="18" spans="1:40" ht="29.25" customHeight="1">
      <c r="A18" s="7"/>
      <c r="B18" s="15" t="s">
        <v>1</v>
      </c>
      <c r="C18" s="24"/>
      <c r="D18" s="24"/>
      <c r="E18" s="24"/>
      <c r="F18" s="24"/>
      <c r="G18" s="24"/>
      <c r="H18" s="24"/>
      <c r="I18" s="24"/>
      <c r="J18" s="24"/>
      <c r="K18" s="24"/>
      <c r="L18" s="24"/>
      <c r="M18" s="24"/>
      <c r="N18" s="24"/>
      <c r="O18" s="24"/>
      <c r="P18" s="24"/>
      <c r="Q18" s="24"/>
      <c r="R18" s="24"/>
      <c r="S18" s="24"/>
      <c r="T18" s="24"/>
      <c r="U18" s="24"/>
      <c r="V18" s="7"/>
    </row>
    <row r="19" spans="1:40">
      <c r="A19" s="7"/>
      <c r="B19" s="16"/>
      <c r="C19" s="16"/>
      <c r="D19" s="16"/>
      <c r="E19" s="16"/>
      <c r="F19" s="16"/>
      <c r="G19" s="16"/>
      <c r="H19" s="16"/>
      <c r="I19" s="16"/>
      <c r="J19" s="16"/>
      <c r="K19" s="16"/>
      <c r="L19" s="16"/>
      <c r="M19" s="16"/>
      <c r="N19" s="16"/>
      <c r="O19" s="16"/>
      <c r="P19" s="16"/>
      <c r="Q19" s="16"/>
      <c r="R19" s="16"/>
      <c r="S19" s="16"/>
      <c r="T19" s="16"/>
      <c r="U19" s="16"/>
      <c r="V19" s="7"/>
    </row>
    <row r="20" spans="1:40" ht="13.5" customHeight="1">
      <c r="A20" s="7"/>
      <c r="B20" s="7"/>
      <c r="C20" s="25" t="s">
        <v>134</v>
      </c>
      <c r="D20" s="25"/>
      <c r="E20" s="52" t="s">
        <v>6</v>
      </c>
      <c r="F20" s="52"/>
      <c r="G20" s="52"/>
      <c r="H20" s="52"/>
      <c r="I20" s="52"/>
      <c r="J20" s="52"/>
      <c r="K20" s="52"/>
      <c r="L20" s="52"/>
      <c r="M20" s="52"/>
      <c r="N20" s="52"/>
      <c r="O20" s="52"/>
      <c r="P20" s="52"/>
      <c r="Q20" s="52"/>
      <c r="R20" s="52"/>
      <c r="S20" s="52"/>
      <c r="T20" s="52"/>
      <c r="U20" s="170"/>
      <c r="V20" s="7"/>
    </row>
    <row r="21" spans="1:40" ht="3" customHeight="1">
      <c r="A21" s="7"/>
      <c r="B21" s="7"/>
      <c r="C21" s="25"/>
      <c r="D21" s="25"/>
      <c r="E21" s="53"/>
      <c r="F21" s="53"/>
      <c r="G21" s="53"/>
      <c r="H21" s="53"/>
      <c r="I21" s="53"/>
      <c r="J21" s="53"/>
      <c r="K21" s="53"/>
      <c r="L21" s="53"/>
      <c r="M21" s="53"/>
      <c r="N21" s="53"/>
      <c r="O21" s="53"/>
      <c r="P21" s="53"/>
      <c r="Q21" s="53"/>
      <c r="R21" s="53"/>
      <c r="S21" s="53"/>
      <c r="T21" s="53"/>
      <c r="U21" s="170"/>
      <c r="V21" s="7"/>
    </row>
    <row r="22" spans="1:40" ht="13.5" customHeight="1">
      <c r="A22" s="7"/>
      <c r="B22" s="7"/>
      <c r="C22" s="26" t="s">
        <v>22</v>
      </c>
      <c r="D22" s="26"/>
      <c r="E22" s="52" t="s">
        <v>151</v>
      </c>
      <c r="F22" s="52"/>
      <c r="G22" s="52"/>
      <c r="H22" s="52"/>
      <c r="I22" s="52"/>
      <c r="J22" s="52"/>
      <c r="K22" s="52"/>
      <c r="L22" s="52"/>
      <c r="M22" s="52"/>
      <c r="N22" s="52"/>
      <c r="O22" s="52"/>
      <c r="P22" s="52"/>
      <c r="Q22" s="52"/>
      <c r="R22" s="52"/>
      <c r="S22" s="52"/>
      <c r="T22" s="52"/>
      <c r="U22" s="170"/>
      <c r="V22" s="7"/>
      <c r="AB22" s="187" t="s">
        <v>27</v>
      </c>
    </row>
    <row r="23" spans="1:40" ht="6.75" customHeight="1">
      <c r="A23" s="7"/>
      <c r="B23" s="9"/>
      <c r="C23" s="9"/>
      <c r="D23" s="9"/>
      <c r="E23" s="9"/>
      <c r="F23" s="9"/>
      <c r="G23" s="9"/>
      <c r="H23" s="9"/>
      <c r="I23" s="9"/>
      <c r="J23" s="9"/>
      <c r="K23" s="9"/>
      <c r="L23" s="9"/>
      <c r="M23" s="9"/>
      <c r="N23" s="9"/>
      <c r="O23" s="9"/>
      <c r="P23" s="127"/>
      <c r="Q23" s="127"/>
      <c r="R23" s="127"/>
      <c r="S23" s="127"/>
      <c r="T23" s="23"/>
      <c r="U23" s="170"/>
      <c r="V23" s="7"/>
      <c r="AB23" s="1"/>
    </row>
    <row r="24" spans="1:40" ht="13.5" customHeight="1">
      <c r="A24" s="7"/>
      <c r="B24" s="17" t="s">
        <v>24</v>
      </c>
      <c r="C24" s="27"/>
      <c r="D24" s="27"/>
      <c r="E24" s="27"/>
      <c r="F24" s="27"/>
      <c r="G24" s="27"/>
      <c r="H24" s="27"/>
      <c r="I24" s="27"/>
      <c r="J24" s="27"/>
      <c r="K24" s="27"/>
      <c r="L24" s="27"/>
      <c r="M24" s="27"/>
      <c r="N24" s="27"/>
      <c r="O24" s="105"/>
      <c r="P24" s="128" t="s">
        <v>26</v>
      </c>
      <c r="Q24" s="128" t="s">
        <v>27</v>
      </c>
      <c r="R24" s="150" t="s">
        <v>17</v>
      </c>
      <c r="S24" s="31" t="s">
        <v>28</v>
      </c>
      <c r="T24" s="165"/>
      <c r="U24" s="170"/>
      <c r="V24" s="7"/>
      <c r="AB24" s="188" t="s">
        <v>124</v>
      </c>
      <c r="AC24" s="188" t="s">
        <v>124</v>
      </c>
      <c r="AD24" s="188" t="s">
        <v>124</v>
      </c>
      <c r="AE24" s="188" t="s">
        <v>124</v>
      </c>
      <c r="AF24" s="188" t="s">
        <v>124</v>
      </c>
      <c r="AG24" s="188" t="s">
        <v>124</v>
      </c>
      <c r="AH24" s="188" t="s">
        <v>124</v>
      </c>
      <c r="AI24" s="188" t="s">
        <v>124</v>
      </c>
      <c r="AJ24" s="188" t="s">
        <v>124</v>
      </c>
      <c r="AK24" s="188" t="s">
        <v>124</v>
      </c>
      <c r="AL24" s="188" t="s">
        <v>124</v>
      </c>
      <c r="AM24" s="188" t="s">
        <v>124</v>
      </c>
      <c r="AN24" s="207" t="s">
        <v>86</v>
      </c>
    </row>
    <row r="25" spans="1:40" ht="13.95">
      <c r="A25" s="7"/>
      <c r="B25" s="18" t="s">
        <v>76</v>
      </c>
      <c r="C25" s="28"/>
      <c r="D25" s="28"/>
      <c r="E25" s="28"/>
      <c r="F25" s="28"/>
      <c r="G25" s="28"/>
      <c r="H25" s="54"/>
      <c r="I25" s="18" t="s">
        <v>78</v>
      </c>
      <c r="J25" s="28"/>
      <c r="K25" s="28"/>
      <c r="L25" s="28"/>
      <c r="M25" s="28"/>
      <c r="N25" s="28"/>
      <c r="O25" s="54"/>
      <c r="P25" s="129"/>
      <c r="Q25" s="129"/>
      <c r="R25" s="151"/>
      <c r="S25" s="156"/>
      <c r="T25" s="166"/>
      <c r="U25" s="170"/>
      <c r="V25" s="7"/>
      <c r="AB25" s="189"/>
      <c r="AC25" s="189"/>
      <c r="AD25" s="189"/>
      <c r="AE25" s="189"/>
      <c r="AF25" s="189"/>
      <c r="AG25" s="189"/>
      <c r="AH25" s="189"/>
      <c r="AI25" s="189"/>
      <c r="AJ25" s="189"/>
      <c r="AK25" s="189"/>
      <c r="AL25" s="189"/>
      <c r="AM25" s="189"/>
      <c r="AN25" s="208"/>
    </row>
    <row r="26" spans="1:40" ht="13.5" customHeight="1">
      <c r="A26" s="7"/>
      <c r="B26" s="19" t="s">
        <v>94</v>
      </c>
      <c r="C26" s="29" t="s">
        <v>29</v>
      </c>
      <c r="D26" s="41" t="s">
        <v>31</v>
      </c>
      <c r="E26" s="41"/>
      <c r="F26" s="41"/>
      <c r="G26" s="41"/>
      <c r="H26" s="55"/>
      <c r="I26" s="66" t="s">
        <v>14</v>
      </c>
      <c r="J26" s="82" t="s">
        <v>32</v>
      </c>
      <c r="K26" s="82"/>
      <c r="L26" s="82"/>
      <c r="M26" s="82"/>
      <c r="N26" s="82"/>
      <c r="O26" s="106"/>
      <c r="P26" s="130"/>
      <c r="Q26" s="141" t="str">
        <f>IF(P26="○",2,"－")</f>
        <v>－</v>
      </c>
      <c r="R26" s="141"/>
      <c r="S26" s="66" t="str">
        <f>IF(P26="○","様式ア(ア)","－")</f>
        <v>－</v>
      </c>
      <c r="T26" s="167"/>
      <c r="U26" s="172"/>
      <c r="V26" s="7"/>
      <c r="X26" s="1" t="s">
        <v>109</v>
      </c>
      <c r="AB26" s="190" t="str">
        <f t="shared" ref="AB26:AB59" si="0">IF($P26="","－",0)</f>
        <v>－</v>
      </c>
      <c r="AC26" s="198" t="str">
        <f>IF($P26="","",1)</f>
        <v/>
      </c>
      <c r="AD26" s="198" t="str">
        <f>IF($P26="","",1.1)</f>
        <v/>
      </c>
      <c r="AE26" s="198" t="str">
        <f>IF($P26="","",1.2)</f>
        <v/>
      </c>
      <c r="AF26" s="198" t="str">
        <f>IF($P26="","",1.3)</f>
        <v/>
      </c>
      <c r="AG26" s="198" t="str">
        <f>IF($P26="","",1.4)</f>
        <v/>
      </c>
      <c r="AH26" s="198" t="str">
        <f>IF($P26="","",1.5)</f>
        <v/>
      </c>
      <c r="AI26" s="198" t="str">
        <f>IF($P26="","",1.6)</f>
        <v/>
      </c>
      <c r="AJ26" s="198" t="str">
        <f>IF($P26="","",1.7)</f>
        <v/>
      </c>
      <c r="AK26" s="198" t="str">
        <f>IF($P26="","",1.8)</f>
        <v/>
      </c>
      <c r="AL26" s="198" t="str">
        <f>IF($P26="","",1.9)</f>
        <v/>
      </c>
      <c r="AM26" s="198" t="str">
        <f>IF($P26="","",2)</f>
        <v/>
      </c>
      <c r="AN26" s="209"/>
    </row>
    <row r="27" spans="1:40" ht="25.8" customHeight="1">
      <c r="A27" s="7"/>
      <c r="B27" s="20"/>
      <c r="C27" s="30"/>
      <c r="D27" s="42"/>
      <c r="E27" s="42"/>
      <c r="F27" s="42"/>
      <c r="G27" s="42"/>
      <c r="H27" s="56"/>
      <c r="I27" s="30" t="s">
        <v>65</v>
      </c>
      <c r="J27" s="83" t="s">
        <v>152</v>
      </c>
      <c r="K27" s="42"/>
      <c r="L27" s="42"/>
      <c r="M27" s="42"/>
      <c r="N27" s="42"/>
      <c r="O27" s="56"/>
      <c r="P27" s="130" t="s">
        <v>103</v>
      </c>
      <c r="Q27" s="142">
        <f>IF(P27="○",1,"－")</f>
        <v>1</v>
      </c>
      <c r="R27" s="142"/>
      <c r="S27" s="142" t="str">
        <f>IF(P27="○","様式ア(イ)","－")</f>
        <v>様式ア(イ)</v>
      </c>
      <c r="T27" s="142"/>
      <c r="U27" s="172"/>
      <c r="V27" s="7"/>
      <c r="X27" s="177"/>
      <c r="Y27" s="178" t="s">
        <v>88</v>
      </c>
      <c r="Z27" s="178" t="s">
        <v>85</v>
      </c>
      <c r="AB27" s="191">
        <f t="shared" si="0"/>
        <v>0</v>
      </c>
      <c r="AC27" s="199">
        <f>IF($P27="","",1)</f>
        <v>1</v>
      </c>
      <c r="AD27" s="199"/>
      <c r="AE27" s="199"/>
      <c r="AF27" s="199"/>
      <c r="AG27" s="199"/>
      <c r="AH27" s="199"/>
      <c r="AI27" s="199"/>
      <c r="AJ27" s="199"/>
      <c r="AK27" s="199"/>
      <c r="AL27" s="199"/>
      <c r="AM27" s="199"/>
      <c r="AN27" s="210"/>
    </row>
    <row r="28" spans="1:40">
      <c r="A28" s="7"/>
      <c r="B28" s="20"/>
      <c r="C28" s="31" t="s">
        <v>37</v>
      </c>
      <c r="D28" s="43" t="s">
        <v>43</v>
      </c>
      <c r="E28" s="43"/>
      <c r="F28" s="43"/>
      <c r="G28" s="43"/>
      <c r="H28" s="57"/>
      <c r="I28" s="31" t="s">
        <v>14</v>
      </c>
      <c r="J28" s="84" t="s">
        <v>38</v>
      </c>
      <c r="K28" s="84"/>
      <c r="L28" s="84"/>
      <c r="M28" s="84"/>
      <c r="N28" s="84"/>
      <c r="O28" s="107"/>
      <c r="P28" s="131" t="s">
        <v>103</v>
      </c>
      <c r="Q28" s="143">
        <f>IF(P28="○",1,"－")</f>
        <v>1</v>
      </c>
      <c r="R28" s="143"/>
      <c r="S28" s="143" t="str">
        <f>IF(P28="○","様式イ(ア)","－")</f>
        <v>様式イ(ア)</v>
      </c>
      <c r="T28" s="143"/>
      <c r="U28" s="172"/>
      <c r="V28" s="7"/>
      <c r="X28" s="178" t="s">
        <v>86</v>
      </c>
      <c r="Y28" s="181" t="s">
        <v>103</v>
      </c>
      <c r="Z28" s="181"/>
      <c r="AA28" s="186" t="str">
        <f>IF(AND(P28="",Y28="",Z28=""),"",IF(AND(P28="",Y28="○"),"←入力しないでください",IF(AND(P28="",Z28="○"),"←入力しないでください","")))</f>
        <v/>
      </c>
      <c r="AB28" s="192">
        <f t="shared" si="0"/>
        <v>0</v>
      </c>
      <c r="AC28" s="200">
        <f>IF(P28="","",IF(AN28=1,0.5,IF(AN28=2,1,"")))</f>
        <v>0.5</v>
      </c>
      <c r="AD28" s="200">
        <f>IF(P28="","",IF(AN28=1,1,IF(AN28=2,"","")))</f>
        <v>1</v>
      </c>
      <c r="AE28" s="200"/>
      <c r="AF28" s="200"/>
      <c r="AG28" s="200"/>
      <c r="AH28" s="200"/>
      <c r="AI28" s="200"/>
      <c r="AJ28" s="200"/>
      <c r="AK28" s="200"/>
      <c r="AL28" s="200"/>
      <c r="AM28" s="200"/>
      <c r="AN28" s="211">
        <f>IF(AND(発注者入力!Y28="○",発注者入力!Z28=""),1,IF(AND(発注者入力!Y28="",発注者入力!Z28="○"),2,""))</f>
        <v>1</v>
      </c>
    </row>
    <row r="29" spans="1:40">
      <c r="A29" s="7"/>
      <c r="B29" s="20"/>
      <c r="C29" s="30"/>
      <c r="D29" s="42"/>
      <c r="E29" s="42"/>
      <c r="F29" s="42"/>
      <c r="G29" s="42"/>
      <c r="H29" s="56"/>
      <c r="I29" s="67" t="s">
        <v>65</v>
      </c>
      <c r="J29" s="49" t="s">
        <v>12</v>
      </c>
      <c r="K29" s="94"/>
      <c r="L29" s="94"/>
      <c r="M29" s="94"/>
      <c r="N29" s="94"/>
      <c r="O29" s="108"/>
      <c r="P29" s="130" t="s">
        <v>103</v>
      </c>
      <c r="Q29" s="142">
        <f>IF(P29="○",1,"－")</f>
        <v>1</v>
      </c>
      <c r="R29" s="142"/>
      <c r="S29" s="142" t="str">
        <f>IF(P29="○","様式イ(イ)","－")</f>
        <v>様式イ(イ)</v>
      </c>
      <c r="T29" s="142"/>
      <c r="U29" s="172"/>
      <c r="V29" s="7"/>
      <c r="X29" s="179"/>
      <c r="Y29" s="182" t="str">
        <f>IF(発注者入力!P28="","",IF(AND(Y28="",Z28=""),"どちらかに○",IF(AND(Y28="○",Z28="○"),"どちらかに○","")))</f>
        <v/>
      </c>
      <c r="Z29" s="182"/>
      <c r="AB29" s="191">
        <f t="shared" si="0"/>
        <v>0</v>
      </c>
      <c r="AC29" s="199">
        <f>IF($P29="","",0.5)</f>
        <v>0.5</v>
      </c>
      <c r="AD29" s="205">
        <f>IF($P29="","",1)</f>
        <v>1</v>
      </c>
      <c r="AE29" s="205"/>
      <c r="AF29" s="205"/>
      <c r="AG29" s="205"/>
      <c r="AH29" s="205"/>
      <c r="AI29" s="205"/>
      <c r="AJ29" s="205"/>
      <c r="AK29" s="205"/>
      <c r="AL29" s="205"/>
      <c r="AM29" s="205"/>
      <c r="AN29" s="212"/>
    </row>
    <row r="30" spans="1:40">
      <c r="A30" s="7"/>
      <c r="B30" s="20"/>
      <c r="C30" s="31" t="s">
        <v>44</v>
      </c>
      <c r="D30" s="43" t="s">
        <v>45</v>
      </c>
      <c r="E30" s="43"/>
      <c r="F30" s="43"/>
      <c r="G30" s="43"/>
      <c r="H30" s="57"/>
      <c r="I30" s="68" t="s">
        <v>14</v>
      </c>
      <c r="J30" s="84" t="s">
        <v>32</v>
      </c>
      <c r="K30" s="84"/>
      <c r="L30" s="84"/>
      <c r="M30" s="84"/>
      <c r="N30" s="84"/>
      <c r="O30" s="107"/>
      <c r="P30" s="131" t="s">
        <v>103</v>
      </c>
      <c r="Q30" s="143">
        <f>IF(P30="○",2,"－")</f>
        <v>2</v>
      </c>
      <c r="R30" s="143"/>
      <c r="S30" s="143" t="str">
        <f>IF(P30="○","様式ウ(ア)","－")</f>
        <v>様式ウ(ア)</v>
      </c>
      <c r="T30" s="143"/>
      <c r="U30" s="172"/>
      <c r="V30" s="7"/>
      <c r="AB30" s="192">
        <f t="shared" si="0"/>
        <v>0</v>
      </c>
      <c r="AC30" s="200">
        <f>IF($P30="","",1)</f>
        <v>1</v>
      </c>
      <c r="AD30" s="200">
        <f>IF($P30="","",1.1)</f>
        <v>1.1000000000000001</v>
      </c>
      <c r="AE30" s="200">
        <f>IF($P30="","",1.2)</f>
        <v>1.2</v>
      </c>
      <c r="AF30" s="200">
        <f>IF($P30="","",1.3)</f>
        <v>1.3</v>
      </c>
      <c r="AG30" s="200">
        <f>IF($P30="","",1.4)</f>
        <v>1.4</v>
      </c>
      <c r="AH30" s="200">
        <f>IF($P30="","",1.5)</f>
        <v>1.5</v>
      </c>
      <c r="AI30" s="200">
        <f>IF($P30="","",1.6)</f>
        <v>1.6</v>
      </c>
      <c r="AJ30" s="200">
        <f>IF($P30="","",1.7)</f>
        <v>1.7</v>
      </c>
      <c r="AK30" s="200">
        <f>IF($P30="","",1.8)</f>
        <v>1.8</v>
      </c>
      <c r="AL30" s="200">
        <f>IF($P30="","",1.9)</f>
        <v>1.9</v>
      </c>
      <c r="AM30" s="200">
        <f>IF($P30="","",2)</f>
        <v>2</v>
      </c>
      <c r="AN30" s="213"/>
    </row>
    <row r="31" spans="1:40" ht="13.5" customHeight="1">
      <c r="A31" s="7"/>
      <c r="B31" s="20"/>
      <c r="C31" s="30"/>
      <c r="D31" s="42"/>
      <c r="E31" s="42"/>
      <c r="F31" s="42"/>
      <c r="G31" s="42"/>
      <c r="H31" s="56"/>
      <c r="I31" s="69" t="s">
        <v>65</v>
      </c>
      <c r="J31" s="85" t="s">
        <v>42</v>
      </c>
      <c r="K31" s="85"/>
      <c r="L31" s="85"/>
      <c r="M31" s="85"/>
      <c r="N31" s="85"/>
      <c r="O31" s="109"/>
      <c r="P31" s="130"/>
      <c r="Q31" s="142" t="str">
        <f>IF(P31="○",1,"－")</f>
        <v>－</v>
      </c>
      <c r="R31" s="142"/>
      <c r="S31" s="142" t="str">
        <f>IF(P31="○","様式ウ(イ)","－")</f>
        <v>－</v>
      </c>
      <c r="T31" s="142"/>
      <c r="U31" s="172"/>
      <c r="V31" s="7"/>
      <c r="AB31" s="191" t="str">
        <f t="shared" si="0"/>
        <v>－</v>
      </c>
      <c r="AC31" s="199" t="str">
        <f>IF($P31="","",1)</f>
        <v/>
      </c>
      <c r="AD31" s="199"/>
      <c r="AE31" s="199"/>
      <c r="AF31" s="199"/>
      <c r="AG31" s="199"/>
      <c r="AH31" s="199"/>
      <c r="AI31" s="199"/>
      <c r="AJ31" s="199"/>
      <c r="AK31" s="199"/>
      <c r="AL31" s="199"/>
      <c r="AM31" s="199"/>
      <c r="AN31" s="210"/>
    </row>
    <row r="32" spans="1:40">
      <c r="A32" s="7"/>
      <c r="B32" s="20"/>
      <c r="C32" s="32" t="s">
        <v>47</v>
      </c>
      <c r="D32" s="44" t="s">
        <v>61</v>
      </c>
      <c r="E32" s="44"/>
      <c r="F32" s="44"/>
      <c r="G32" s="44"/>
      <c r="H32" s="58"/>
      <c r="I32" s="70" t="s">
        <v>14</v>
      </c>
      <c r="J32" s="86" t="s">
        <v>141</v>
      </c>
      <c r="K32" s="86"/>
      <c r="L32" s="86"/>
      <c r="M32" s="86"/>
      <c r="N32" s="86"/>
      <c r="O32" s="110"/>
      <c r="P32" s="131" t="s">
        <v>103</v>
      </c>
      <c r="Q32" s="143" t="str">
        <f>IF(P32="○","-1～-6","－")</f>
        <v>-1～-6</v>
      </c>
      <c r="R32" s="143" t="s">
        <v>145</v>
      </c>
      <c r="S32" s="157" t="str">
        <f>IF(P32="○","様式カ（ア）～（ウ）","－")</f>
        <v>様式カ（ア）～（ウ）</v>
      </c>
      <c r="T32" s="157"/>
      <c r="U32" s="172"/>
      <c r="V32" s="7"/>
      <c r="AB32" s="192">
        <f t="shared" si="0"/>
        <v>0</v>
      </c>
      <c r="AC32" s="200">
        <v>-1</v>
      </c>
      <c r="AD32" s="200">
        <v>-2</v>
      </c>
      <c r="AE32" s="200">
        <v>-3</v>
      </c>
      <c r="AF32" s="200">
        <v>-4</v>
      </c>
      <c r="AG32" s="200">
        <v>-5</v>
      </c>
      <c r="AH32" s="200">
        <v>-6</v>
      </c>
      <c r="AI32" s="200"/>
      <c r="AJ32" s="200"/>
      <c r="AK32" s="200"/>
      <c r="AL32" s="200"/>
      <c r="AM32" s="200"/>
      <c r="AN32" s="213"/>
    </row>
    <row r="33" spans="1:40">
      <c r="A33" s="7"/>
      <c r="B33" s="20"/>
      <c r="C33" s="33"/>
      <c r="D33" s="45"/>
      <c r="E33" s="45"/>
      <c r="F33" s="45"/>
      <c r="G33" s="45"/>
      <c r="H33" s="59"/>
      <c r="I33" s="71" t="s">
        <v>65</v>
      </c>
      <c r="J33" s="87" t="s">
        <v>142</v>
      </c>
      <c r="K33" s="87"/>
      <c r="L33" s="87"/>
      <c r="M33" s="87"/>
      <c r="N33" s="87"/>
      <c r="O33" s="111"/>
      <c r="P33" s="132" t="s">
        <v>103</v>
      </c>
      <c r="Q33" s="144">
        <f>IF(P33="○",-1,"－")</f>
        <v>-1</v>
      </c>
      <c r="R33" s="144"/>
      <c r="S33" s="158" t="str">
        <f>IF(P33="○","様式カ（ア）～（ウ）","－")</f>
        <v>様式カ（ア）～（ウ）</v>
      </c>
      <c r="T33" s="158"/>
      <c r="U33" s="172"/>
      <c r="V33" s="7"/>
      <c r="AB33" s="193">
        <f t="shared" si="0"/>
        <v>0</v>
      </c>
      <c r="AC33" s="201">
        <f>IF($P33="","",-0.5)</f>
        <v>-0.5</v>
      </c>
      <c r="AD33" s="201">
        <f>IF($P33="","",-1)</f>
        <v>-1</v>
      </c>
      <c r="AE33" s="201"/>
      <c r="AF33" s="201"/>
      <c r="AG33" s="201"/>
      <c r="AH33" s="201"/>
      <c r="AI33" s="201"/>
      <c r="AJ33" s="201"/>
      <c r="AK33" s="201"/>
      <c r="AL33" s="201"/>
      <c r="AM33" s="201"/>
      <c r="AN33" s="214"/>
    </row>
    <row r="34" spans="1:40">
      <c r="A34" s="7"/>
      <c r="B34" s="20"/>
      <c r="C34" s="33"/>
      <c r="D34" s="45"/>
      <c r="E34" s="45"/>
      <c r="F34" s="45"/>
      <c r="G34" s="45"/>
      <c r="H34" s="59"/>
      <c r="I34" s="72" t="s">
        <v>59</v>
      </c>
      <c r="J34" s="88" t="s">
        <v>143</v>
      </c>
      <c r="K34" s="88"/>
      <c r="L34" s="88"/>
      <c r="M34" s="88"/>
      <c r="N34" s="88"/>
      <c r="O34" s="112"/>
      <c r="P34" s="130" t="s">
        <v>103</v>
      </c>
      <c r="Q34" s="142">
        <f>IF(P34="○",-1,"－")</f>
        <v>-1</v>
      </c>
      <c r="R34" s="142"/>
      <c r="S34" s="159" t="str">
        <f>IF(P34="○","様式カ（ア）～（ウ）","－")</f>
        <v>様式カ（ア）～（ウ）</v>
      </c>
      <c r="T34" s="159"/>
      <c r="U34" s="172"/>
      <c r="V34" s="7"/>
      <c r="AB34" s="193">
        <f t="shared" si="0"/>
        <v>0</v>
      </c>
      <c r="AC34" s="201">
        <f>IF($P34="","",-1)</f>
        <v>-1</v>
      </c>
      <c r="AD34" s="201"/>
      <c r="AE34" s="201"/>
      <c r="AF34" s="201"/>
      <c r="AG34" s="201"/>
      <c r="AH34" s="201"/>
      <c r="AI34" s="201"/>
      <c r="AJ34" s="201"/>
      <c r="AK34" s="201"/>
      <c r="AL34" s="201"/>
      <c r="AM34" s="201"/>
      <c r="AN34" s="214"/>
    </row>
    <row r="35" spans="1:40">
      <c r="A35" s="7"/>
      <c r="B35" s="20"/>
      <c r="C35" s="32" t="s">
        <v>127</v>
      </c>
      <c r="D35" s="43" t="s">
        <v>31</v>
      </c>
      <c r="E35" s="43"/>
      <c r="F35" s="43"/>
      <c r="G35" s="43"/>
      <c r="H35" s="57"/>
      <c r="I35" s="73" t="s">
        <v>14</v>
      </c>
      <c r="J35" s="89" t="s">
        <v>39</v>
      </c>
      <c r="K35" s="89"/>
      <c r="L35" s="89"/>
      <c r="M35" s="89"/>
      <c r="N35" s="89"/>
      <c r="O35" s="113"/>
      <c r="P35" s="133"/>
      <c r="Q35" s="141" t="str">
        <f>IF(P35="○",1,"－")</f>
        <v>－</v>
      </c>
      <c r="R35" s="141"/>
      <c r="S35" s="141" t="str">
        <f>IF(P35="○","様式キ(ア)","－")</f>
        <v>－</v>
      </c>
      <c r="T35" s="141"/>
      <c r="U35" s="172"/>
      <c r="V35" s="7"/>
      <c r="AB35" s="193" t="str">
        <f t="shared" si="0"/>
        <v>－</v>
      </c>
      <c r="AC35" s="201" t="str">
        <f>IF($P35="","",0.5)</f>
        <v/>
      </c>
      <c r="AD35" s="201" t="str">
        <f>IF($P35="","",1)</f>
        <v/>
      </c>
      <c r="AE35" s="201"/>
      <c r="AF35" s="201"/>
      <c r="AG35" s="201"/>
      <c r="AH35" s="201"/>
      <c r="AI35" s="201"/>
      <c r="AJ35" s="201"/>
      <c r="AK35" s="201"/>
      <c r="AL35" s="201"/>
      <c r="AM35" s="201"/>
      <c r="AN35" s="214"/>
    </row>
    <row r="36" spans="1:40">
      <c r="A36" s="7"/>
      <c r="B36" s="20"/>
      <c r="C36" s="33"/>
      <c r="D36" s="46"/>
      <c r="E36" s="46"/>
      <c r="F36" s="46"/>
      <c r="G36" s="46"/>
      <c r="H36" s="60"/>
      <c r="I36" s="74" t="s">
        <v>65</v>
      </c>
      <c r="J36" s="85" t="s">
        <v>2</v>
      </c>
      <c r="K36" s="85"/>
      <c r="L36" s="85"/>
      <c r="M36" s="85"/>
      <c r="N36" s="85"/>
      <c r="O36" s="109"/>
      <c r="P36" s="132" t="s">
        <v>103</v>
      </c>
      <c r="Q36" s="144">
        <f>IF(P36="○",1.5,"－")</f>
        <v>1.5</v>
      </c>
      <c r="R36" s="144"/>
      <c r="S36" s="144" t="str">
        <f>IF(P36="○","様式キ(イ)","－")</f>
        <v>様式キ(イ)</v>
      </c>
      <c r="T36" s="144"/>
      <c r="U36" s="172"/>
      <c r="V36" s="7"/>
      <c r="AB36" s="193">
        <f t="shared" si="0"/>
        <v>0</v>
      </c>
      <c r="AC36" s="201">
        <v>1.5</v>
      </c>
      <c r="AD36" s="201"/>
      <c r="AE36" s="201"/>
      <c r="AF36" s="201"/>
      <c r="AG36" s="201"/>
      <c r="AH36" s="201"/>
      <c r="AI36" s="201"/>
      <c r="AJ36" s="201"/>
      <c r="AK36" s="201"/>
      <c r="AL36" s="201"/>
      <c r="AM36" s="201"/>
      <c r="AN36" s="214"/>
    </row>
    <row r="37" spans="1:40">
      <c r="A37" s="7"/>
      <c r="B37" s="20"/>
      <c r="C37" s="33"/>
      <c r="D37" s="46"/>
      <c r="E37" s="46"/>
      <c r="F37" s="46"/>
      <c r="G37" s="46"/>
      <c r="H37" s="60"/>
      <c r="I37" s="75" t="s">
        <v>99</v>
      </c>
      <c r="J37" s="87" t="s">
        <v>5</v>
      </c>
      <c r="K37" s="87"/>
      <c r="L37" s="87"/>
      <c r="M37" s="87"/>
      <c r="N37" s="87"/>
      <c r="O37" s="111"/>
      <c r="P37" s="132"/>
      <c r="Q37" s="144" t="str">
        <f>IF(P37="○",1,"－")</f>
        <v>－</v>
      </c>
      <c r="R37" s="152"/>
      <c r="S37" s="160" t="str">
        <f>IF(P37="○","様式キ(ウ)","－")</f>
        <v>－</v>
      </c>
      <c r="T37" s="160"/>
      <c r="U37" s="172"/>
      <c r="V37" s="7"/>
      <c r="AB37" s="193" t="str">
        <f t="shared" si="0"/>
        <v>－</v>
      </c>
      <c r="AC37" s="201" t="str">
        <f>IF($P37="","",1)</f>
        <v/>
      </c>
      <c r="AD37" s="201"/>
      <c r="AE37" s="201"/>
      <c r="AF37" s="201"/>
      <c r="AG37" s="201"/>
      <c r="AH37" s="201"/>
      <c r="AI37" s="201"/>
      <c r="AJ37" s="201"/>
      <c r="AK37" s="201"/>
      <c r="AL37" s="201"/>
      <c r="AM37" s="201"/>
      <c r="AN37" s="214"/>
    </row>
    <row r="38" spans="1:40">
      <c r="A38" s="7"/>
      <c r="B38" s="20"/>
      <c r="C38" s="33"/>
      <c r="D38" s="46"/>
      <c r="E38" s="46"/>
      <c r="F38" s="46"/>
      <c r="G38" s="46"/>
      <c r="H38" s="60"/>
      <c r="I38" s="76" t="s">
        <v>74</v>
      </c>
      <c r="J38" s="87" t="s">
        <v>67</v>
      </c>
      <c r="K38" s="87"/>
      <c r="L38" s="87"/>
      <c r="M38" s="87"/>
      <c r="N38" s="87"/>
      <c r="O38" s="111"/>
      <c r="P38" s="132"/>
      <c r="Q38" s="144" t="str">
        <f>IF(P38="○",0.5,"－")</f>
        <v>－</v>
      </c>
      <c r="R38" s="144"/>
      <c r="S38" s="160" t="str">
        <f>IF(P38="○","様式キ(エ)","－")</f>
        <v>－</v>
      </c>
      <c r="T38" s="160"/>
      <c r="U38" s="172"/>
      <c r="V38" s="7"/>
      <c r="AB38" s="193" t="str">
        <f t="shared" si="0"/>
        <v>－</v>
      </c>
      <c r="AC38" s="201" t="str">
        <f>IF($P38="","",0.5)</f>
        <v/>
      </c>
      <c r="AD38" s="201"/>
      <c r="AE38" s="201"/>
      <c r="AF38" s="201"/>
      <c r="AG38" s="201"/>
      <c r="AH38" s="201"/>
      <c r="AI38" s="201"/>
      <c r="AJ38" s="201"/>
      <c r="AK38" s="201"/>
      <c r="AL38" s="201"/>
      <c r="AM38" s="201"/>
      <c r="AN38" s="214"/>
    </row>
    <row r="39" spans="1:40">
      <c r="A39" s="7"/>
      <c r="B39" s="20"/>
      <c r="C39" s="34"/>
      <c r="D39" s="42"/>
      <c r="E39" s="42"/>
      <c r="F39" s="42"/>
      <c r="G39" s="42"/>
      <c r="H39" s="56"/>
      <c r="I39" s="76" t="s">
        <v>130</v>
      </c>
      <c r="J39" s="88" t="s">
        <v>36</v>
      </c>
      <c r="K39" s="88"/>
      <c r="L39" s="88"/>
      <c r="M39" s="88"/>
      <c r="N39" s="88"/>
      <c r="O39" s="112"/>
      <c r="P39" s="130"/>
      <c r="Q39" s="142" t="str">
        <f>IF(P39="○",1,"－")</f>
        <v>－</v>
      </c>
      <c r="R39" s="142"/>
      <c r="S39" s="147" t="str">
        <f>IF(P39="○","様式キ(オ)","－")</f>
        <v>－</v>
      </c>
      <c r="T39" s="147"/>
      <c r="U39" s="172"/>
      <c r="V39" s="7"/>
      <c r="AB39" s="191" t="str">
        <f t="shared" si="0"/>
        <v>－</v>
      </c>
      <c r="AC39" s="199" t="str">
        <f>IF($P39="","",1)</f>
        <v/>
      </c>
      <c r="AD39" s="199"/>
      <c r="AE39" s="199"/>
      <c r="AF39" s="199"/>
      <c r="AG39" s="199"/>
      <c r="AH39" s="199"/>
      <c r="AI39" s="199"/>
      <c r="AJ39" s="199"/>
      <c r="AK39" s="199"/>
      <c r="AL39" s="199"/>
      <c r="AM39" s="199"/>
      <c r="AN39" s="210"/>
    </row>
    <row r="40" spans="1:40">
      <c r="A40" s="7"/>
      <c r="B40" s="20"/>
      <c r="C40" s="35" t="s">
        <v>49</v>
      </c>
      <c r="D40" s="43" t="s">
        <v>45</v>
      </c>
      <c r="E40" s="43"/>
      <c r="F40" s="43"/>
      <c r="G40" s="43"/>
      <c r="H40" s="57"/>
      <c r="I40" s="68" t="s">
        <v>14</v>
      </c>
      <c r="J40" s="84" t="s">
        <v>75</v>
      </c>
      <c r="K40" s="84"/>
      <c r="L40" s="84"/>
      <c r="M40" s="84"/>
      <c r="N40" s="84"/>
      <c r="O40" s="107"/>
      <c r="P40" s="131"/>
      <c r="Q40" s="143" t="str">
        <f>IF(P40="○",3,"－")</f>
        <v>－</v>
      </c>
      <c r="R40" s="144"/>
      <c r="S40" s="143" t="str">
        <f>IF(P40="○","不要","－")</f>
        <v>－</v>
      </c>
      <c r="T40" s="143"/>
      <c r="U40" s="172"/>
      <c r="V40" s="7"/>
      <c r="AB40" s="194" t="str">
        <f t="shared" si="0"/>
        <v>－</v>
      </c>
      <c r="AC40" s="202"/>
      <c r="AD40" s="202"/>
      <c r="AE40" s="202"/>
      <c r="AF40" s="202"/>
      <c r="AG40" s="202"/>
      <c r="AH40" s="202"/>
      <c r="AI40" s="202"/>
      <c r="AJ40" s="202"/>
      <c r="AK40" s="202"/>
      <c r="AL40" s="202"/>
      <c r="AM40" s="202"/>
      <c r="AN40" s="215"/>
    </row>
    <row r="41" spans="1:40">
      <c r="A41" s="7"/>
      <c r="B41" s="20"/>
      <c r="C41" s="36"/>
      <c r="D41" s="46"/>
      <c r="E41" s="46"/>
      <c r="F41" s="46"/>
      <c r="G41" s="46"/>
      <c r="H41" s="60"/>
      <c r="I41" s="69" t="s">
        <v>65</v>
      </c>
      <c r="J41" s="85" t="s">
        <v>73</v>
      </c>
      <c r="K41" s="85"/>
      <c r="L41" s="85"/>
      <c r="M41" s="85"/>
      <c r="N41" s="85"/>
      <c r="O41" s="109"/>
      <c r="P41" s="132"/>
      <c r="Q41" s="144" t="str">
        <f>IF(P41="○",3,"－")</f>
        <v>－</v>
      </c>
      <c r="R41" s="144"/>
      <c r="S41" s="144" t="str">
        <f>IF(P41="○","不要","－")</f>
        <v>－</v>
      </c>
      <c r="T41" s="144"/>
      <c r="U41" s="172"/>
      <c r="V41" s="7"/>
      <c r="AB41" s="195" t="str">
        <f t="shared" si="0"/>
        <v>－</v>
      </c>
      <c r="AC41" s="203"/>
      <c r="AD41" s="203"/>
      <c r="AE41" s="203"/>
      <c r="AF41" s="203"/>
      <c r="AG41" s="203"/>
      <c r="AH41" s="203"/>
      <c r="AI41" s="203"/>
      <c r="AJ41" s="203"/>
      <c r="AK41" s="203"/>
      <c r="AL41" s="203"/>
      <c r="AM41" s="203"/>
      <c r="AN41" s="216"/>
    </row>
    <row r="42" spans="1:40">
      <c r="A42" s="7"/>
      <c r="B42" s="20"/>
      <c r="C42" s="36"/>
      <c r="D42" s="46"/>
      <c r="E42" s="46"/>
      <c r="F42" s="46"/>
      <c r="G42" s="46"/>
      <c r="H42" s="60"/>
      <c r="I42" s="77" t="s">
        <v>59</v>
      </c>
      <c r="J42" s="90" t="s">
        <v>72</v>
      </c>
      <c r="K42" s="90"/>
      <c r="L42" s="90"/>
      <c r="M42" s="90"/>
      <c r="N42" s="90"/>
      <c r="O42" s="114"/>
      <c r="P42" s="132"/>
      <c r="Q42" s="144" t="str">
        <f>IF(P42="○",3,"－")</f>
        <v>－</v>
      </c>
      <c r="R42" s="144"/>
      <c r="S42" s="144" t="str">
        <f>IF(P42="○","不要","－")</f>
        <v>－</v>
      </c>
      <c r="T42" s="144"/>
      <c r="U42" s="172"/>
      <c r="V42" s="7"/>
      <c r="AB42" s="195" t="str">
        <f t="shared" si="0"/>
        <v>－</v>
      </c>
      <c r="AC42" s="203"/>
      <c r="AD42" s="203"/>
      <c r="AE42" s="203"/>
      <c r="AF42" s="203"/>
      <c r="AG42" s="203"/>
      <c r="AH42" s="203"/>
      <c r="AI42" s="203"/>
      <c r="AJ42" s="203"/>
      <c r="AK42" s="203"/>
      <c r="AL42" s="203"/>
      <c r="AM42" s="203"/>
      <c r="AN42" s="216"/>
    </row>
    <row r="43" spans="1:40">
      <c r="A43" s="7"/>
      <c r="B43" s="20"/>
      <c r="C43" s="36"/>
      <c r="D43" s="46"/>
      <c r="E43" s="46"/>
      <c r="F43" s="46"/>
      <c r="G43" s="46"/>
      <c r="H43" s="60"/>
      <c r="I43" s="69" t="s">
        <v>66</v>
      </c>
      <c r="J43" s="85" t="s">
        <v>153</v>
      </c>
      <c r="K43" s="85"/>
      <c r="L43" s="85"/>
      <c r="M43" s="85"/>
      <c r="N43" s="85"/>
      <c r="O43" s="109"/>
      <c r="P43" s="132" t="s">
        <v>103</v>
      </c>
      <c r="Q43" s="144">
        <f>IF(P43="○",1,"－")</f>
        <v>1</v>
      </c>
      <c r="R43" s="144"/>
      <c r="S43" s="144" t="str">
        <f>IF(P43="○","様式ク(エ)","－")</f>
        <v>様式ク(エ)</v>
      </c>
      <c r="T43" s="144"/>
      <c r="U43" s="172"/>
      <c r="V43" s="7"/>
      <c r="AB43" s="193">
        <f t="shared" si="0"/>
        <v>0</v>
      </c>
      <c r="AC43" s="201">
        <f>IF($P43="","",1)</f>
        <v>1</v>
      </c>
      <c r="AD43" s="201"/>
      <c r="AE43" s="201"/>
      <c r="AF43" s="201"/>
      <c r="AG43" s="201"/>
      <c r="AH43" s="201"/>
      <c r="AI43" s="201"/>
      <c r="AJ43" s="201"/>
      <c r="AK43" s="201"/>
      <c r="AL43" s="201"/>
      <c r="AM43" s="201"/>
      <c r="AN43" s="214"/>
    </row>
    <row r="44" spans="1:40">
      <c r="A44" s="7"/>
      <c r="B44" s="20"/>
      <c r="C44" s="36"/>
      <c r="D44" s="46"/>
      <c r="E44" s="46"/>
      <c r="F44" s="46"/>
      <c r="G44" s="46"/>
      <c r="H44" s="60"/>
      <c r="I44" s="69" t="s">
        <v>70</v>
      </c>
      <c r="J44" s="85" t="s">
        <v>71</v>
      </c>
      <c r="K44" s="85"/>
      <c r="L44" s="85"/>
      <c r="M44" s="85"/>
      <c r="N44" s="85"/>
      <c r="O44" s="109"/>
      <c r="P44" s="132" t="s">
        <v>103</v>
      </c>
      <c r="Q44" s="144">
        <f>IF(P44="○",1,"－")</f>
        <v>1</v>
      </c>
      <c r="R44" s="144"/>
      <c r="S44" s="144" t="str">
        <f>IF(P44="○","様式ク(オ)","－")</f>
        <v>様式ク(オ)</v>
      </c>
      <c r="T44" s="144"/>
      <c r="U44" s="172"/>
      <c r="V44" s="7"/>
      <c r="X44" s="1" t="s">
        <v>110</v>
      </c>
      <c r="AB44" s="193">
        <f t="shared" si="0"/>
        <v>0</v>
      </c>
      <c r="AC44" s="201">
        <f>IF($P44="","",1)</f>
        <v>1</v>
      </c>
      <c r="AD44" s="201"/>
      <c r="AE44" s="201"/>
      <c r="AF44" s="201"/>
      <c r="AG44" s="201"/>
      <c r="AH44" s="201"/>
      <c r="AI44" s="201"/>
      <c r="AJ44" s="201"/>
      <c r="AK44" s="201"/>
      <c r="AL44" s="201"/>
      <c r="AM44" s="201"/>
      <c r="AN44" s="214"/>
    </row>
    <row r="45" spans="1:40">
      <c r="A45" s="7"/>
      <c r="B45" s="20"/>
      <c r="C45" s="37"/>
      <c r="D45" s="42"/>
      <c r="E45" s="42"/>
      <c r="F45" s="42"/>
      <c r="G45" s="42"/>
      <c r="H45" s="56"/>
      <c r="I45" s="66" t="s">
        <v>3</v>
      </c>
      <c r="J45" s="91" t="s">
        <v>101</v>
      </c>
      <c r="K45" s="91"/>
      <c r="L45" s="91"/>
      <c r="M45" s="91"/>
      <c r="N45" s="91"/>
      <c r="O45" s="115"/>
      <c r="P45" s="130"/>
      <c r="Q45" s="142" t="str">
        <f>IF(P45="○",1,"－")</f>
        <v>－</v>
      </c>
      <c r="R45" s="142"/>
      <c r="S45" s="142" t="str">
        <f>IF(P45="○","様式ク(カ)","－")</f>
        <v>－</v>
      </c>
      <c r="T45" s="142"/>
      <c r="U45" s="172"/>
      <c r="V45" s="7"/>
      <c r="X45" s="177"/>
      <c r="Y45" s="178" t="s">
        <v>83</v>
      </c>
      <c r="Z45" s="178" t="s">
        <v>84</v>
      </c>
      <c r="AB45" s="191" t="str">
        <f t="shared" si="0"/>
        <v>－</v>
      </c>
      <c r="AC45" s="199" t="str">
        <f>IF($P45="","",0.5)</f>
        <v/>
      </c>
      <c r="AD45" s="199" t="str">
        <f>IF($P45="","",1)</f>
        <v/>
      </c>
      <c r="AE45" s="199"/>
      <c r="AF45" s="199"/>
      <c r="AG45" s="199"/>
      <c r="AH45" s="199"/>
      <c r="AI45" s="199"/>
      <c r="AJ45" s="199"/>
      <c r="AK45" s="199"/>
      <c r="AL45" s="199"/>
      <c r="AM45" s="199"/>
      <c r="AN45" s="210"/>
    </row>
    <row r="46" spans="1:40" ht="13.5" customHeight="1">
      <c r="A46" s="7"/>
      <c r="B46" s="20"/>
      <c r="C46" s="38" t="s">
        <v>53</v>
      </c>
      <c r="D46" s="47" t="s">
        <v>51</v>
      </c>
      <c r="E46" s="47"/>
      <c r="F46" s="47"/>
      <c r="G46" s="47"/>
      <c r="H46" s="61"/>
      <c r="I46" s="31" t="s">
        <v>14</v>
      </c>
      <c r="J46" s="47" t="s">
        <v>15</v>
      </c>
      <c r="K46" s="47"/>
      <c r="L46" s="47"/>
      <c r="M46" s="47"/>
      <c r="N46" s="47"/>
      <c r="O46" s="61"/>
      <c r="P46" s="134"/>
      <c r="Q46" s="145" t="str">
        <f>IF(P46="○",1,"－")</f>
        <v>－</v>
      </c>
      <c r="R46" s="145"/>
      <c r="S46" s="145" t="str">
        <f>IF(P46="○","不要","－")</f>
        <v>－</v>
      </c>
      <c r="T46" s="145"/>
      <c r="U46" s="172"/>
      <c r="V46" s="7"/>
      <c r="X46" s="178" t="s">
        <v>86</v>
      </c>
      <c r="Y46" s="181"/>
      <c r="Z46" s="181" t="s">
        <v>103</v>
      </c>
      <c r="AA46" s="186" t="str">
        <f>IF(AND(P46="",Y46="",Z46=""),"",IF(AND(P46="",Y46="○"),"←入力しないでください",IF(AND(P46="",Z46="○"),"←入力しないでください","")))</f>
        <v>←入力しないでください</v>
      </c>
      <c r="AB46" s="196" t="str">
        <f t="shared" si="0"/>
        <v>－</v>
      </c>
      <c r="AC46" s="204" t="str">
        <f>IF(P46="","",IF(AN46=1,0.5,IF(AN46=2,1,"")))</f>
        <v/>
      </c>
      <c r="AD46" s="204" t="str">
        <f>IF(P46="","",IF(AN46=1,1,IF(AN46=2,"","")))</f>
        <v/>
      </c>
      <c r="AE46" s="204"/>
      <c r="AF46" s="204"/>
      <c r="AG46" s="204"/>
      <c r="AH46" s="204"/>
      <c r="AI46" s="204"/>
      <c r="AJ46" s="204"/>
      <c r="AK46" s="204"/>
      <c r="AL46" s="204"/>
      <c r="AM46" s="204"/>
      <c r="AN46" s="217">
        <f>IF(AND(発注者入力!Y46="○",発注者入力!Z46=""),1,IF(AND(発注者入力!Y46="",発注者入力!Z46="○"),2,""))</f>
        <v>2</v>
      </c>
    </row>
    <row r="47" spans="1:40" ht="13.2" customHeight="1">
      <c r="A47" s="8"/>
      <c r="B47" s="20"/>
      <c r="C47" s="35" t="s">
        <v>56</v>
      </c>
      <c r="D47" s="43" t="s">
        <v>54</v>
      </c>
      <c r="E47" s="43"/>
      <c r="F47" s="43"/>
      <c r="G47" s="43"/>
      <c r="H47" s="57"/>
      <c r="I47" s="68" t="s">
        <v>14</v>
      </c>
      <c r="J47" s="92" t="s">
        <v>97</v>
      </c>
      <c r="K47" s="95"/>
      <c r="L47" s="95"/>
      <c r="M47" s="100"/>
      <c r="N47" s="100"/>
      <c r="O47" s="116"/>
      <c r="P47" s="131" t="s">
        <v>103</v>
      </c>
      <c r="Q47" s="143">
        <f>IF(P47="○",1.5,"－")</f>
        <v>1.5</v>
      </c>
      <c r="R47" s="143"/>
      <c r="S47" s="143" t="str">
        <f>IF(P47="○","様式コ(ア)","－")</f>
        <v>様式コ(ア)</v>
      </c>
      <c r="T47" s="143"/>
      <c r="U47" s="172"/>
      <c r="V47" s="7"/>
      <c r="X47" s="180"/>
      <c r="Y47" s="182" t="str">
        <f>IF(発注者入力!P46="","",IF(AND(Y46="",Z46=""),"どちらかに○",IF(AND(Y46="○",Z46="○"),"どちらかに○","")))</f>
        <v/>
      </c>
      <c r="Z47" s="182"/>
      <c r="AB47" s="192">
        <f t="shared" si="0"/>
        <v>0</v>
      </c>
      <c r="AC47" s="200">
        <f>IF($P47="","",0.5)</f>
        <v>0.5</v>
      </c>
      <c r="AD47" s="200">
        <f>IF($P47="","",1)</f>
        <v>1</v>
      </c>
      <c r="AE47" s="200">
        <f>IF($P47="","",1.5)</f>
        <v>1.5</v>
      </c>
      <c r="AF47" s="200"/>
      <c r="AG47" s="200"/>
      <c r="AH47" s="200"/>
      <c r="AI47" s="200"/>
      <c r="AJ47" s="200"/>
      <c r="AK47" s="200"/>
      <c r="AL47" s="200"/>
      <c r="AM47" s="200"/>
      <c r="AN47" s="213"/>
    </row>
    <row r="48" spans="1:40" ht="13.2" customHeight="1">
      <c r="A48" s="7"/>
      <c r="B48" s="20"/>
      <c r="C48" s="36"/>
      <c r="D48" s="46"/>
      <c r="E48" s="46"/>
      <c r="F48" s="46"/>
      <c r="G48" s="46"/>
      <c r="H48" s="60"/>
      <c r="I48" s="66" t="s">
        <v>65</v>
      </c>
      <c r="J48" s="82" t="s">
        <v>55</v>
      </c>
      <c r="K48" s="82"/>
      <c r="L48" s="82"/>
      <c r="M48" s="82"/>
      <c r="N48" s="82"/>
      <c r="O48" s="106"/>
      <c r="P48" s="132" t="s">
        <v>103</v>
      </c>
      <c r="Q48" s="144">
        <f>IF(P48="○",1,"－")</f>
        <v>1</v>
      </c>
      <c r="R48" s="144"/>
      <c r="S48" s="144" t="str">
        <f>IF(P48="○","様式コ(イ)","－")</f>
        <v>様式コ(イ)</v>
      </c>
      <c r="T48" s="144"/>
      <c r="U48" s="172"/>
      <c r="V48" s="7"/>
      <c r="AB48" s="193">
        <f t="shared" si="0"/>
        <v>0</v>
      </c>
      <c r="AC48" s="201">
        <f>IF($P48="","",1)</f>
        <v>1</v>
      </c>
      <c r="AD48" s="201"/>
      <c r="AE48" s="201"/>
      <c r="AF48" s="201"/>
      <c r="AG48" s="201"/>
      <c r="AH48" s="201"/>
      <c r="AI48" s="201"/>
      <c r="AJ48" s="201"/>
      <c r="AK48" s="201"/>
      <c r="AL48" s="201"/>
      <c r="AM48" s="201"/>
      <c r="AN48" s="214"/>
    </row>
    <row r="49" spans="1:40">
      <c r="A49" s="7"/>
      <c r="B49" s="20"/>
      <c r="C49" s="36"/>
      <c r="D49" s="46"/>
      <c r="E49" s="46"/>
      <c r="F49" s="46"/>
      <c r="G49" s="46"/>
      <c r="H49" s="60"/>
      <c r="I49" s="69" t="s">
        <v>59</v>
      </c>
      <c r="J49" s="85" t="s">
        <v>146</v>
      </c>
      <c r="K49" s="85"/>
      <c r="L49" s="85"/>
      <c r="M49" s="85"/>
      <c r="N49" s="85"/>
      <c r="O49" s="109"/>
      <c r="P49" s="132" t="s">
        <v>103</v>
      </c>
      <c r="Q49" s="144">
        <f>IF(P49="○",1,"－")</f>
        <v>1</v>
      </c>
      <c r="R49" s="144"/>
      <c r="S49" s="144" t="str">
        <f>IF(P49="○","様式コ(ウ)","－")</f>
        <v>様式コ(ウ)</v>
      </c>
      <c r="T49" s="144"/>
      <c r="U49" s="172"/>
      <c r="V49" s="7"/>
      <c r="AB49" s="193">
        <f t="shared" si="0"/>
        <v>0</v>
      </c>
      <c r="AC49" s="201">
        <f>IF($P49="","",1)</f>
        <v>1</v>
      </c>
      <c r="AD49" s="201"/>
      <c r="AE49" s="201"/>
      <c r="AF49" s="201"/>
      <c r="AG49" s="201"/>
      <c r="AH49" s="201"/>
      <c r="AI49" s="201"/>
      <c r="AJ49" s="201"/>
      <c r="AK49" s="201"/>
      <c r="AL49" s="201"/>
      <c r="AM49" s="201"/>
      <c r="AN49" s="214"/>
    </row>
    <row r="50" spans="1:40">
      <c r="A50" s="7"/>
      <c r="B50" s="20"/>
      <c r="C50" s="36"/>
      <c r="D50" s="46"/>
      <c r="E50" s="46"/>
      <c r="F50" s="46"/>
      <c r="G50" s="46"/>
      <c r="H50" s="60"/>
      <c r="I50" s="78" t="s">
        <v>66</v>
      </c>
      <c r="J50" s="89" t="s">
        <v>100</v>
      </c>
      <c r="K50" s="89"/>
      <c r="L50" s="89"/>
      <c r="M50" s="89"/>
      <c r="N50" s="89"/>
      <c r="O50" s="113"/>
      <c r="P50" s="132" t="s">
        <v>103</v>
      </c>
      <c r="Q50" s="144">
        <f>IF(P50="○",1,"－")</f>
        <v>1</v>
      </c>
      <c r="R50" s="144"/>
      <c r="S50" s="144" t="str">
        <f>IF(P50="○","様式コ(エ)","－")</f>
        <v>様式コ(エ)</v>
      </c>
      <c r="T50" s="144"/>
      <c r="U50" s="172"/>
      <c r="V50" s="7"/>
      <c r="AB50" s="193">
        <f t="shared" si="0"/>
        <v>0</v>
      </c>
      <c r="AC50" s="201">
        <f>IF($P50="","",1)</f>
        <v>1</v>
      </c>
      <c r="AD50" s="201"/>
      <c r="AE50" s="201"/>
      <c r="AF50" s="201"/>
      <c r="AG50" s="201"/>
      <c r="AH50" s="201"/>
      <c r="AI50" s="201"/>
      <c r="AJ50" s="201"/>
      <c r="AK50" s="201"/>
      <c r="AL50" s="201"/>
      <c r="AM50" s="201"/>
      <c r="AN50" s="214"/>
    </row>
    <row r="51" spans="1:40">
      <c r="A51" s="7"/>
      <c r="B51" s="20"/>
      <c r="C51" s="39"/>
      <c r="D51" s="48"/>
      <c r="E51" s="48"/>
      <c r="F51" s="48"/>
      <c r="G51" s="48"/>
      <c r="H51" s="48"/>
      <c r="I51" s="78" t="s">
        <v>70</v>
      </c>
      <c r="J51" s="89" t="s">
        <v>80</v>
      </c>
      <c r="K51" s="89"/>
      <c r="L51" s="89"/>
      <c r="M51" s="89"/>
      <c r="N51" s="89"/>
      <c r="O51" s="113"/>
      <c r="P51" s="132"/>
      <c r="Q51" s="144" t="str">
        <f>IF(P51="○",0.5,"－")</f>
        <v>－</v>
      </c>
      <c r="R51" s="144"/>
      <c r="S51" s="144" t="str">
        <f>IF(P51="○","様式コ(オ)","－")</f>
        <v>－</v>
      </c>
      <c r="T51" s="144"/>
      <c r="U51" s="172"/>
      <c r="V51" s="7"/>
      <c r="AB51" s="193" t="str">
        <f t="shared" si="0"/>
        <v>－</v>
      </c>
      <c r="AC51" s="201" t="str">
        <f>IF($P51="","",0.5)</f>
        <v/>
      </c>
      <c r="AD51" s="206"/>
      <c r="AE51" s="206"/>
      <c r="AF51" s="206"/>
      <c r="AG51" s="206"/>
      <c r="AH51" s="206"/>
      <c r="AI51" s="206"/>
      <c r="AJ51" s="206"/>
      <c r="AK51" s="206"/>
      <c r="AL51" s="206"/>
      <c r="AM51" s="201"/>
      <c r="AN51" s="214"/>
    </row>
    <row r="52" spans="1:40">
      <c r="A52" s="7"/>
      <c r="B52" s="20"/>
      <c r="C52" s="36"/>
      <c r="D52" s="46"/>
      <c r="E52" s="46"/>
      <c r="F52" s="46"/>
      <c r="G52" s="46"/>
      <c r="H52" s="60"/>
      <c r="I52" s="78" t="s">
        <v>3</v>
      </c>
      <c r="J52" s="89" t="s">
        <v>9</v>
      </c>
      <c r="K52" s="89"/>
      <c r="L52" s="89"/>
      <c r="M52" s="89"/>
      <c r="N52" s="89"/>
      <c r="O52" s="113"/>
      <c r="P52" s="132"/>
      <c r="Q52" s="144" t="str">
        <f>IF(P52="○",0.5,"－")</f>
        <v>－</v>
      </c>
      <c r="R52" s="144"/>
      <c r="S52" s="144" t="str">
        <f>IF(P52="○","様式コ(カ)","－")</f>
        <v>－</v>
      </c>
      <c r="T52" s="144"/>
      <c r="U52" s="172"/>
      <c r="V52" s="7"/>
      <c r="AB52" s="193" t="str">
        <f t="shared" si="0"/>
        <v>－</v>
      </c>
      <c r="AC52" s="201" t="str">
        <f>IF($P52="","",0.5)</f>
        <v/>
      </c>
      <c r="AD52" s="206"/>
      <c r="AE52" s="206"/>
      <c r="AF52" s="206"/>
      <c r="AG52" s="206"/>
      <c r="AH52" s="206"/>
      <c r="AI52" s="206"/>
      <c r="AJ52" s="206"/>
      <c r="AK52" s="206"/>
      <c r="AL52" s="206"/>
      <c r="AM52" s="201"/>
      <c r="AN52" s="214"/>
    </row>
    <row r="53" spans="1:40">
      <c r="A53" s="7"/>
      <c r="B53" s="20"/>
      <c r="C53" s="36"/>
      <c r="D53" s="42"/>
      <c r="E53" s="42"/>
      <c r="F53" s="42"/>
      <c r="G53" s="42"/>
      <c r="H53" s="56"/>
      <c r="I53" s="66" t="s">
        <v>150</v>
      </c>
      <c r="J53" s="82" t="s">
        <v>126</v>
      </c>
      <c r="K53" s="82"/>
      <c r="L53" s="82"/>
      <c r="M53" s="82"/>
      <c r="N53" s="82"/>
      <c r="O53" s="106"/>
      <c r="P53" s="135"/>
      <c r="Q53" s="144" t="str">
        <f>IF(P53="○",0.5,"－")</f>
        <v>－</v>
      </c>
      <c r="R53" s="144"/>
      <c r="S53" s="144" t="str">
        <f>IF(P53="○","様式コ(キ)","－")</f>
        <v>－</v>
      </c>
      <c r="T53" s="144"/>
      <c r="U53" s="172"/>
      <c r="V53" s="7"/>
      <c r="AB53" s="191" t="str">
        <f t="shared" si="0"/>
        <v>－</v>
      </c>
      <c r="AC53" s="199" t="str">
        <f>IF($P53="","",0.5)</f>
        <v/>
      </c>
      <c r="AD53" s="199"/>
      <c r="AE53" s="199"/>
      <c r="AF53" s="199"/>
      <c r="AG53" s="199"/>
      <c r="AH53" s="199"/>
      <c r="AI53" s="199"/>
      <c r="AJ53" s="199"/>
      <c r="AK53" s="199"/>
      <c r="AL53" s="199"/>
      <c r="AM53" s="201"/>
      <c r="AN53" s="214"/>
    </row>
    <row r="54" spans="1:40">
      <c r="A54" s="7"/>
      <c r="B54" s="20"/>
      <c r="C54" s="35" t="s">
        <v>60</v>
      </c>
      <c r="D54" s="44" t="s">
        <v>68</v>
      </c>
      <c r="E54" s="44"/>
      <c r="F54" s="44"/>
      <c r="G54" s="44"/>
      <c r="H54" s="58"/>
      <c r="I54" s="70" t="s">
        <v>14</v>
      </c>
      <c r="J54" s="86" t="s">
        <v>79</v>
      </c>
      <c r="K54" s="86"/>
      <c r="L54" s="86"/>
      <c r="M54" s="86"/>
      <c r="N54" s="86"/>
      <c r="O54" s="110"/>
      <c r="P54" s="131" t="s">
        <v>103</v>
      </c>
      <c r="Q54" s="143">
        <f>IF(P54="○",1,"－")</f>
        <v>1</v>
      </c>
      <c r="R54" s="143"/>
      <c r="S54" s="143" t="str">
        <f>IF(P54="○","様式サ(ア)","－")</f>
        <v>様式サ(ア)</v>
      </c>
      <c r="T54" s="143"/>
      <c r="U54" s="172"/>
      <c r="V54" s="7"/>
      <c r="AB54" s="190">
        <f t="shared" si="0"/>
        <v>0</v>
      </c>
      <c r="AC54" s="198">
        <f>IF($P54="","",0.5)</f>
        <v>0.5</v>
      </c>
      <c r="AD54" s="198">
        <f>IF($P54="","",1)</f>
        <v>1</v>
      </c>
      <c r="AE54" s="198"/>
      <c r="AF54" s="198"/>
      <c r="AG54" s="198"/>
      <c r="AH54" s="198"/>
      <c r="AI54" s="198"/>
      <c r="AJ54" s="198"/>
      <c r="AK54" s="198"/>
      <c r="AL54" s="198"/>
      <c r="AM54" s="200"/>
      <c r="AN54" s="213"/>
    </row>
    <row r="55" spans="1:40">
      <c r="A55" s="7"/>
      <c r="B55" s="20"/>
      <c r="C55" s="36"/>
      <c r="D55" s="45"/>
      <c r="E55" s="45"/>
      <c r="F55" s="45"/>
      <c r="G55" s="45"/>
      <c r="H55" s="59"/>
      <c r="I55" s="78" t="s">
        <v>65</v>
      </c>
      <c r="J55" s="87" t="s">
        <v>136</v>
      </c>
      <c r="K55" s="87"/>
      <c r="L55" s="87"/>
      <c r="M55" s="87"/>
      <c r="N55" s="87"/>
      <c r="O55" s="111"/>
      <c r="P55" s="132" t="s">
        <v>103</v>
      </c>
      <c r="Q55" s="144">
        <f>IF(P55="○",1,"－")</f>
        <v>1</v>
      </c>
      <c r="R55" s="144"/>
      <c r="S55" s="144" t="str">
        <f>IF(P55="○","様式サ(イ)","－")</f>
        <v>様式サ(イ)</v>
      </c>
      <c r="T55" s="144"/>
      <c r="U55" s="172"/>
      <c r="V55" s="7"/>
      <c r="AB55" s="193">
        <f t="shared" si="0"/>
        <v>0</v>
      </c>
      <c r="AC55" s="201">
        <f>IF($P55="","",0.5)</f>
        <v>0.5</v>
      </c>
      <c r="AD55" s="201">
        <f>IF($P55="","",1)</f>
        <v>1</v>
      </c>
      <c r="AE55" s="201"/>
      <c r="AF55" s="201"/>
      <c r="AG55" s="201"/>
      <c r="AH55" s="201"/>
      <c r="AI55" s="201"/>
      <c r="AJ55" s="201"/>
      <c r="AK55" s="201"/>
      <c r="AL55" s="201"/>
      <c r="AM55" s="201"/>
      <c r="AN55" s="214"/>
    </row>
    <row r="56" spans="1:40">
      <c r="A56" s="7"/>
      <c r="B56" s="20"/>
      <c r="C56" s="37"/>
      <c r="D56" s="49"/>
      <c r="E56" s="49"/>
      <c r="F56" s="49"/>
      <c r="G56" s="49"/>
      <c r="H56" s="62"/>
      <c r="I56" s="34" t="s">
        <v>59</v>
      </c>
      <c r="J56" s="49" t="s">
        <v>147</v>
      </c>
      <c r="K56" s="49"/>
      <c r="L56" s="49"/>
      <c r="M56" s="49"/>
      <c r="N56" s="49"/>
      <c r="O56" s="62"/>
      <c r="P56" s="134" t="s">
        <v>103</v>
      </c>
      <c r="Q56" s="146">
        <f>IF(P56="○",1,"－")</f>
        <v>1</v>
      </c>
      <c r="R56" s="136"/>
      <c r="S56" s="136" t="str">
        <f>IF(P56="○","様式サ(ウ)","－")</f>
        <v>様式サ(ウ)</v>
      </c>
      <c r="T56" s="142"/>
      <c r="U56" s="172"/>
      <c r="V56" s="7"/>
      <c r="Y56" s="183"/>
      <c r="Z56" s="185"/>
      <c r="AB56" s="191">
        <f t="shared" si="0"/>
        <v>0</v>
      </c>
      <c r="AC56" s="199">
        <v>1</v>
      </c>
      <c r="AD56" s="199"/>
      <c r="AE56" s="199"/>
      <c r="AF56" s="199"/>
      <c r="AG56" s="199"/>
      <c r="AH56" s="199"/>
      <c r="AI56" s="199"/>
      <c r="AJ56" s="199"/>
      <c r="AK56" s="199"/>
      <c r="AL56" s="199"/>
      <c r="AM56" s="199"/>
      <c r="AN56" s="210"/>
    </row>
    <row r="57" spans="1:40" ht="14.25" customHeight="1">
      <c r="A57" s="7"/>
      <c r="B57" s="20"/>
      <c r="C57" s="40" t="s">
        <v>62</v>
      </c>
      <c r="D57" s="50" t="s">
        <v>104</v>
      </c>
      <c r="E57" s="50"/>
      <c r="F57" s="50"/>
      <c r="G57" s="50"/>
      <c r="H57" s="63"/>
      <c r="I57" s="70" t="s">
        <v>14</v>
      </c>
      <c r="J57" s="86" t="s">
        <v>106</v>
      </c>
      <c r="K57" s="86"/>
      <c r="L57" s="86"/>
      <c r="M57" s="86"/>
      <c r="N57" s="86"/>
      <c r="O57" s="110"/>
      <c r="P57" s="130"/>
      <c r="Q57" s="147" t="str">
        <f>IF(P57="○",2,"－")</f>
        <v>－</v>
      </c>
      <c r="R57" s="143"/>
      <c r="S57" s="147" t="str">
        <f>IF(P57="○","様式シ(ア)","－")</f>
        <v>－</v>
      </c>
      <c r="T57" s="147"/>
      <c r="U57" s="172"/>
      <c r="V57" s="7"/>
      <c r="X57" s="179"/>
      <c r="Y57" s="184"/>
      <c r="Z57" s="184"/>
      <c r="AA57" s="186"/>
      <c r="AB57" s="192" t="str">
        <f t="shared" si="0"/>
        <v>－</v>
      </c>
      <c r="AC57" s="200" t="str">
        <f>IF($P57="","",0.5)</f>
        <v/>
      </c>
      <c r="AD57" s="200" t="str">
        <f>IF($P57="","",1)</f>
        <v/>
      </c>
      <c r="AE57" s="200" t="str">
        <f>IF($P57="","",2)</f>
        <v/>
      </c>
      <c r="AF57" s="200"/>
      <c r="AG57" s="200"/>
      <c r="AH57" s="200"/>
      <c r="AI57" s="200"/>
      <c r="AJ57" s="200"/>
      <c r="AK57" s="200"/>
      <c r="AL57" s="200"/>
      <c r="AM57" s="200"/>
      <c r="AN57" s="212"/>
    </row>
    <row r="58" spans="1:40" ht="13.5" customHeight="1">
      <c r="A58" s="7"/>
      <c r="B58" s="20"/>
      <c r="C58" s="32" t="s">
        <v>107</v>
      </c>
      <c r="D58" s="44" t="s">
        <v>50</v>
      </c>
      <c r="E58" s="44"/>
      <c r="F58" s="44"/>
      <c r="G58" s="44"/>
      <c r="H58" s="58"/>
      <c r="I58" s="68" t="s">
        <v>14</v>
      </c>
      <c r="J58" s="84" t="s">
        <v>108</v>
      </c>
      <c r="K58" s="84"/>
      <c r="L58" s="84"/>
      <c r="M58" s="84"/>
      <c r="N58" s="84"/>
      <c r="O58" s="107"/>
      <c r="P58" s="131" t="s">
        <v>103</v>
      </c>
      <c r="Q58" s="143">
        <f>IF(P58="○",1,"－")</f>
        <v>1</v>
      </c>
      <c r="R58" s="143"/>
      <c r="S58" s="143" t="str">
        <f>IF(P58="○","様式ス(ア)","－")</f>
        <v>様式ス(ア)</v>
      </c>
      <c r="T58" s="143"/>
      <c r="U58" s="172"/>
      <c r="V58" s="7"/>
      <c r="AB58" s="192">
        <f t="shared" si="0"/>
        <v>0</v>
      </c>
      <c r="AC58" s="200">
        <v>1</v>
      </c>
      <c r="AD58" s="200"/>
      <c r="AE58" s="200"/>
      <c r="AF58" s="200"/>
      <c r="AG58" s="200"/>
      <c r="AH58" s="200"/>
      <c r="AI58" s="200"/>
      <c r="AJ58" s="200"/>
      <c r="AK58" s="200"/>
      <c r="AL58" s="200"/>
      <c r="AM58" s="200"/>
      <c r="AN58" s="217" t="e">
        <f>IF(AND(#REF!="○",発注者入力!Z56=""),1,IF(AND(#REF!="",発注者入力!Z56="○"),2,""))</f>
        <v>#REF!</v>
      </c>
    </row>
    <row r="59" spans="1:40">
      <c r="A59" s="7"/>
      <c r="B59" s="21"/>
      <c r="C59" s="34"/>
      <c r="D59" s="49"/>
      <c r="E59" s="49"/>
      <c r="F59" s="49"/>
      <c r="G59" s="49"/>
      <c r="H59" s="62"/>
      <c r="I59" s="69" t="s">
        <v>65</v>
      </c>
      <c r="J59" s="91" t="s">
        <v>95</v>
      </c>
      <c r="K59" s="91"/>
      <c r="L59" s="91"/>
      <c r="M59" s="91"/>
      <c r="N59" s="91"/>
      <c r="O59" s="115"/>
      <c r="P59" s="130" t="s">
        <v>103</v>
      </c>
      <c r="Q59" s="142">
        <f>IF(P59="○",1,"－")</f>
        <v>1</v>
      </c>
      <c r="R59" s="142"/>
      <c r="S59" s="142" t="str">
        <f>IF(P59="○","様式ス(イ)","－")</f>
        <v>様式ス(イ)</v>
      </c>
      <c r="T59" s="142"/>
      <c r="U59" s="172"/>
      <c r="V59" s="7"/>
      <c r="AB59" s="191">
        <f t="shared" si="0"/>
        <v>0</v>
      </c>
      <c r="AC59" s="199">
        <f>IF($P59="","",1)</f>
        <v>1</v>
      </c>
      <c r="AD59" s="205"/>
      <c r="AE59" s="205"/>
      <c r="AF59" s="205"/>
      <c r="AG59" s="205"/>
      <c r="AH59" s="205"/>
      <c r="AI59" s="205"/>
      <c r="AJ59" s="205"/>
      <c r="AK59" s="205"/>
      <c r="AL59" s="205"/>
      <c r="AM59" s="205"/>
      <c r="AN59" s="212"/>
    </row>
    <row r="60" spans="1:40">
      <c r="A60" s="7"/>
      <c r="B60" s="17" t="s">
        <v>46</v>
      </c>
      <c r="C60" s="27"/>
      <c r="D60" s="27"/>
      <c r="E60" s="27"/>
      <c r="F60" s="27"/>
      <c r="G60" s="27"/>
      <c r="H60" s="27"/>
      <c r="I60" s="27"/>
      <c r="J60" s="93"/>
      <c r="K60" s="93"/>
      <c r="L60" s="93"/>
      <c r="M60" s="93"/>
      <c r="N60" s="93"/>
      <c r="O60" s="117"/>
      <c r="P60" s="136"/>
      <c r="Q60" s="148">
        <f>IF(SUM(Q26:Q31,Q35:Q59),SUM(Q26:Q31,Q35:Q59))</f>
        <v>18</v>
      </c>
      <c r="R60" s="136">
        <f>SUM(R26:R59)</f>
        <v>0</v>
      </c>
      <c r="S60" s="30"/>
      <c r="T60" s="117"/>
      <c r="U60" s="170"/>
      <c r="V60" s="7"/>
    </row>
    <row r="61" spans="1:40">
      <c r="B61" s="9"/>
      <c r="C61" s="9"/>
      <c r="D61" s="9"/>
      <c r="E61" s="9"/>
      <c r="F61" s="9"/>
      <c r="G61" s="9"/>
      <c r="H61" s="9"/>
      <c r="I61" s="9"/>
      <c r="J61" s="9"/>
      <c r="K61" s="9"/>
      <c r="L61" s="9"/>
      <c r="M61" s="9"/>
      <c r="N61" s="9"/>
      <c r="O61" s="9"/>
      <c r="P61" s="23"/>
      <c r="Q61" s="9"/>
      <c r="R61" s="9"/>
      <c r="S61" s="23"/>
      <c r="T61" s="23"/>
      <c r="U61" s="173"/>
      <c r="V61" s="174"/>
      <c r="AB61" s="197"/>
      <c r="AC61" s="197"/>
      <c r="AD61" s="197"/>
      <c r="AE61" s="197"/>
      <c r="AF61" s="197"/>
      <c r="AG61" s="197"/>
      <c r="AH61" s="197"/>
      <c r="AI61" s="197"/>
      <c r="AJ61" s="197"/>
      <c r="AK61" s="197"/>
      <c r="AL61" s="197"/>
      <c r="AM61" s="197"/>
      <c r="AN61" s="218"/>
    </row>
    <row r="62" spans="1:40">
      <c r="AB62" s="197"/>
      <c r="AC62" s="197"/>
      <c r="AD62" s="197"/>
      <c r="AE62" s="197"/>
      <c r="AF62" s="197"/>
      <c r="AG62" s="197"/>
      <c r="AH62" s="197"/>
      <c r="AI62" s="197"/>
      <c r="AJ62" s="197"/>
      <c r="AK62" s="197"/>
      <c r="AL62" s="197"/>
      <c r="AM62" s="197"/>
      <c r="AN62" s="219"/>
    </row>
  </sheetData>
  <sheetProtection sheet="1" objects="1" scenarios="1"/>
  <mergeCells count="125">
    <mergeCell ref="P1:T1"/>
    <mergeCell ref="N5:O5"/>
    <mergeCell ref="P6:T6"/>
    <mergeCell ref="B8:C8"/>
    <mergeCell ref="P8:T8"/>
    <mergeCell ref="B9:I9"/>
    <mergeCell ref="C10:I10"/>
    <mergeCell ref="J11:L11"/>
    <mergeCell ref="J12:K12"/>
    <mergeCell ref="L12:U12"/>
    <mergeCell ref="J13:K13"/>
    <mergeCell ref="L13:U13"/>
    <mergeCell ref="J14:K14"/>
    <mergeCell ref="L14:R14"/>
    <mergeCell ref="S14:T14"/>
    <mergeCell ref="J15:K15"/>
    <mergeCell ref="L15:R15"/>
    <mergeCell ref="S15:V15"/>
    <mergeCell ref="J16:K16"/>
    <mergeCell ref="L16:O16"/>
    <mergeCell ref="B18:U18"/>
    <mergeCell ref="C20:D20"/>
    <mergeCell ref="E20:T20"/>
    <mergeCell ref="C22:D22"/>
    <mergeCell ref="E22:T22"/>
    <mergeCell ref="P23:S23"/>
    <mergeCell ref="B24:O24"/>
    <mergeCell ref="B25:H25"/>
    <mergeCell ref="I25:O25"/>
    <mergeCell ref="J26:O26"/>
    <mergeCell ref="S26:T26"/>
    <mergeCell ref="J27:O27"/>
    <mergeCell ref="S27:T27"/>
    <mergeCell ref="J28:O28"/>
    <mergeCell ref="S28:T28"/>
    <mergeCell ref="J29:O29"/>
    <mergeCell ref="S29:T29"/>
    <mergeCell ref="Y29:Z29"/>
    <mergeCell ref="J30:O30"/>
    <mergeCell ref="S30:T30"/>
    <mergeCell ref="J31:O31"/>
    <mergeCell ref="S31:T31"/>
    <mergeCell ref="J32:O32"/>
    <mergeCell ref="S32:T32"/>
    <mergeCell ref="S33:T33"/>
    <mergeCell ref="S34:T34"/>
    <mergeCell ref="J35:O35"/>
    <mergeCell ref="S35:T35"/>
    <mergeCell ref="J36:O36"/>
    <mergeCell ref="S36:T36"/>
    <mergeCell ref="J37:O37"/>
    <mergeCell ref="S37:T37"/>
    <mergeCell ref="J38:O38"/>
    <mergeCell ref="S38:T38"/>
    <mergeCell ref="J39:O39"/>
    <mergeCell ref="S39:T39"/>
    <mergeCell ref="J40:O40"/>
    <mergeCell ref="S40:T40"/>
    <mergeCell ref="J41:O41"/>
    <mergeCell ref="S41:T41"/>
    <mergeCell ref="J42:O42"/>
    <mergeCell ref="S42:T42"/>
    <mergeCell ref="J43:O43"/>
    <mergeCell ref="S43:T43"/>
    <mergeCell ref="J44:O44"/>
    <mergeCell ref="S44:T44"/>
    <mergeCell ref="J45:O45"/>
    <mergeCell ref="S45:T45"/>
    <mergeCell ref="D46:H46"/>
    <mergeCell ref="J46:O46"/>
    <mergeCell ref="S46:T46"/>
    <mergeCell ref="J47:O47"/>
    <mergeCell ref="S47:T47"/>
    <mergeCell ref="Y47:Z47"/>
    <mergeCell ref="S48:T48"/>
    <mergeCell ref="J49:O49"/>
    <mergeCell ref="S49:T49"/>
    <mergeCell ref="S50:T50"/>
    <mergeCell ref="S51:T51"/>
    <mergeCell ref="S52:T52"/>
    <mergeCell ref="S53:T53"/>
    <mergeCell ref="J54:O54"/>
    <mergeCell ref="S54:T54"/>
    <mergeCell ref="J55:O55"/>
    <mergeCell ref="S55:T55"/>
    <mergeCell ref="J56:O56"/>
    <mergeCell ref="S56:T56"/>
    <mergeCell ref="D57:H57"/>
    <mergeCell ref="J57:O57"/>
    <mergeCell ref="S57:T57"/>
    <mergeCell ref="Y57:Z57"/>
    <mergeCell ref="J58:O58"/>
    <mergeCell ref="S58:T58"/>
    <mergeCell ref="J59:O59"/>
    <mergeCell ref="S59:T59"/>
    <mergeCell ref="B60:O60"/>
    <mergeCell ref="S60:T60"/>
    <mergeCell ref="E1:O2"/>
    <mergeCell ref="P2:T5"/>
    <mergeCell ref="B6:O7"/>
    <mergeCell ref="P24:P25"/>
    <mergeCell ref="Q24:Q25"/>
    <mergeCell ref="R24:R25"/>
    <mergeCell ref="S24:T25"/>
    <mergeCell ref="AN24:AN25"/>
    <mergeCell ref="C26:C27"/>
    <mergeCell ref="D26:H27"/>
    <mergeCell ref="C28:C29"/>
    <mergeCell ref="D28:H29"/>
    <mergeCell ref="C30:C31"/>
    <mergeCell ref="D30:H31"/>
    <mergeCell ref="C32:C34"/>
    <mergeCell ref="D32:H34"/>
    <mergeCell ref="C35:C39"/>
    <mergeCell ref="D35:H39"/>
    <mergeCell ref="C40:C45"/>
    <mergeCell ref="D40:H45"/>
    <mergeCell ref="C54:C56"/>
    <mergeCell ref="D54:H56"/>
    <mergeCell ref="C58:C59"/>
    <mergeCell ref="D58:H59"/>
    <mergeCell ref="B26:B34"/>
    <mergeCell ref="B35:B59"/>
    <mergeCell ref="C47:C53"/>
    <mergeCell ref="D47:H53"/>
  </mergeCells>
  <phoneticPr fontId="4"/>
  <conditionalFormatting sqref="P51">
    <cfRule type="expression" dxfId="152" priority="6" stopIfTrue="1">
      <formula>P51=""</formula>
    </cfRule>
  </conditionalFormatting>
  <conditionalFormatting sqref="U51">
    <cfRule type="cellIs" dxfId="151" priority="4" operator="equal">
      <formula>"←入力"</formula>
    </cfRule>
    <cfRule type="cellIs" dxfId="150" priority="5" operator="equal">
      <formula>"←入力不要"</formula>
    </cfRule>
  </conditionalFormatting>
  <conditionalFormatting sqref="R51">
    <cfRule type="expression" dxfId="149" priority="3" stopIfTrue="1">
      <formula>$P$51=""</formula>
    </cfRule>
  </conditionalFormatting>
  <conditionalFormatting sqref="P26:P50 P52 P54:P59">
    <cfRule type="expression" dxfId="148" priority="71" stopIfTrue="1">
      <formula>P26=""</formula>
    </cfRule>
  </conditionalFormatting>
  <conditionalFormatting sqref="L16 L12:L14">
    <cfRule type="expression" dxfId="147" priority="81" stopIfTrue="1">
      <formula>L12&lt;&gt;""</formula>
    </cfRule>
  </conditionalFormatting>
  <conditionalFormatting sqref="L15">
    <cfRule type="expression" dxfId="146" priority="80" stopIfTrue="1">
      <formula>$L$15&lt;&gt;""</formula>
    </cfRule>
  </conditionalFormatting>
  <conditionalFormatting sqref="B3">
    <cfRule type="expression" dxfId="145" priority="83" stopIfTrue="1">
      <formula>$B$3&lt;&gt;""</formula>
    </cfRule>
  </conditionalFormatting>
  <conditionalFormatting sqref="B5:N5">
    <cfRule type="expression" dxfId="144" priority="84" stopIfTrue="1">
      <formula>$B$5&lt;&gt;""</formula>
    </cfRule>
  </conditionalFormatting>
  <conditionalFormatting sqref="C4:O4">
    <cfRule type="expression" dxfId="143" priority="69" stopIfTrue="1">
      <formula>$B$4&lt;&gt;""</formula>
    </cfRule>
  </conditionalFormatting>
  <conditionalFormatting sqref="R32">
    <cfRule type="expression" dxfId="142" priority="68" stopIfTrue="1">
      <formula>$P$32=""</formula>
    </cfRule>
  </conditionalFormatting>
  <conditionalFormatting sqref="P33">
    <cfRule type="expression" dxfId="141" priority="62" stopIfTrue="1">
      <formula>P33=""</formula>
    </cfRule>
  </conditionalFormatting>
  <conditionalFormatting sqref="R33">
    <cfRule type="expression" dxfId="140" priority="63" stopIfTrue="1">
      <formula>$P$33=""</formula>
    </cfRule>
  </conditionalFormatting>
  <conditionalFormatting sqref="P34">
    <cfRule type="expression" dxfId="139" priority="60" stopIfTrue="1">
      <formula>P34=""</formula>
    </cfRule>
  </conditionalFormatting>
  <conditionalFormatting sqref="R34">
    <cfRule type="expression" dxfId="138" priority="61" stopIfTrue="1">
      <formula>$P$34=""</formula>
    </cfRule>
  </conditionalFormatting>
  <conditionalFormatting sqref="R31">
    <cfRule type="expression" dxfId="137" priority="47" stopIfTrue="1">
      <formula>$P$31=""</formula>
    </cfRule>
  </conditionalFormatting>
  <conditionalFormatting sqref="R30">
    <cfRule type="expression" dxfId="136" priority="46" stopIfTrue="1">
      <formula>$P$30=""</formula>
    </cfRule>
  </conditionalFormatting>
  <conditionalFormatting sqref="R29">
    <cfRule type="expression" dxfId="135" priority="45" stopIfTrue="1">
      <formula>$P$29=""</formula>
    </cfRule>
  </conditionalFormatting>
  <conditionalFormatting sqref="B4">
    <cfRule type="expression" dxfId="134" priority="38" stopIfTrue="1">
      <formula>$B$4&lt;&gt;""</formula>
    </cfRule>
  </conditionalFormatting>
  <conditionalFormatting sqref="B6:O7">
    <cfRule type="expression" dxfId="133" priority="37" stopIfTrue="1">
      <formula>$B$6&lt;&gt;""</formula>
    </cfRule>
  </conditionalFormatting>
  <conditionalFormatting sqref="E1">
    <cfRule type="expression" dxfId="132" priority="36" stopIfTrue="1">
      <formula>$E$1&lt;&gt;""</formula>
    </cfRule>
  </conditionalFormatting>
  <conditionalFormatting sqref="C3:O3">
    <cfRule type="expression" dxfId="131" priority="35">
      <formula>$B$3&lt;&gt;""</formula>
    </cfRule>
  </conditionalFormatting>
  <conditionalFormatting sqref="R26">
    <cfRule type="expression" dxfId="130" priority="34" stopIfTrue="1">
      <formula>$P$26=""</formula>
    </cfRule>
  </conditionalFormatting>
  <conditionalFormatting sqref="R28">
    <cfRule type="expression" dxfId="129" priority="33" stopIfTrue="1">
      <formula>$P$28=""</formula>
    </cfRule>
  </conditionalFormatting>
  <conditionalFormatting sqref="R27">
    <cfRule type="expression" dxfId="128" priority="32">
      <formula>$P$27=""</formula>
    </cfRule>
  </conditionalFormatting>
  <conditionalFormatting sqref="P2">
    <cfRule type="expression" dxfId="127" priority="86" stopIfTrue="1">
      <formula>#REF!="無　効"</formula>
    </cfRule>
  </conditionalFormatting>
  <conditionalFormatting sqref="U26:U50 U52 U54:U59">
    <cfRule type="cellIs" dxfId="126" priority="30" operator="equal">
      <formula>"←入力"</formula>
    </cfRule>
    <cfRule type="cellIs" dxfId="125" priority="31" operator="equal">
      <formula>"←入力不要"</formula>
    </cfRule>
  </conditionalFormatting>
  <conditionalFormatting sqref="P8">
    <cfRule type="expression" dxfId="124" priority="29" stopIfTrue="1">
      <formula>$P$8&lt;&gt;""</formula>
    </cfRule>
  </conditionalFormatting>
  <conditionalFormatting sqref="B9:I9 E20 E22">
    <cfRule type="cellIs" dxfId="123" priority="28" operator="equal">
      <formula>""</formula>
    </cfRule>
  </conditionalFormatting>
  <conditionalFormatting sqref="J28:O28">
    <cfRule type="expression" dxfId="122" priority="13">
      <formula>#REF!&lt;&gt;""</formula>
    </cfRule>
    <cfRule type="expression" dxfId="121" priority="14">
      <formula>Y29&lt;&gt;""</formula>
    </cfRule>
  </conditionalFormatting>
  <conditionalFormatting sqref="R38">
    <cfRule type="expression" dxfId="120" priority="79" stopIfTrue="1">
      <formula>$P$38=""</formula>
    </cfRule>
  </conditionalFormatting>
  <conditionalFormatting sqref="R48">
    <cfRule type="expression" dxfId="119" priority="78" stopIfTrue="1">
      <formula>$P$48=""</formula>
    </cfRule>
  </conditionalFormatting>
  <conditionalFormatting sqref="R49">
    <cfRule type="expression" dxfId="118" priority="77" stopIfTrue="1">
      <formula>$P$49=""</formula>
    </cfRule>
  </conditionalFormatting>
  <conditionalFormatting sqref="P38">
    <cfRule type="expression" dxfId="117" priority="66" stopIfTrue="1">
      <formula>P38=""</formula>
    </cfRule>
  </conditionalFormatting>
  <conditionalFormatting sqref="P39">
    <cfRule type="expression" dxfId="116" priority="64" stopIfTrue="1">
      <formula>P39=""</formula>
    </cfRule>
  </conditionalFormatting>
  <conditionalFormatting sqref="R39">
    <cfRule type="expression" dxfId="115" priority="65" stopIfTrue="1">
      <formula>$P$39=""</formula>
    </cfRule>
  </conditionalFormatting>
  <conditionalFormatting sqref="R50">
    <cfRule type="expression" dxfId="114" priority="49" stopIfTrue="1">
      <formula>$P$50=""</formula>
    </cfRule>
  </conditionalFormatting>
  <conditionalFormatting sqref="R35">
    <cfRule type="expression" dxfId="113" priority="48" stopIfTrue="1">
      <formula>$P$35=""</formula>
    </cfRule>
  </conditionalFormatting>
  <conditionalFormatting sqref="R46">
    <cfRule type="expression" dxfId="112" priority="44" stopIfTrue="1">
      <formula>$P$46=""</formula>
    </cfRule>
  </conditionalFormatting>
  <conditionalFormatting sqref="R45">
    <cfRule type="expression" dxfId="111" priority="43" stopIfTrue="1">
      <formula>$P$45=""</formula>
    </cfRule>
  </conditionalFormatting>
  <conditionalFormatting sqref="R44">
    <cfRule type="expression" dxfId="110" priority="42" stopIfTrue="1">
      <formula>$P$44=""</formula>
    </cfRule>
  </conditionalFormatting>
  <conditionalFormatting sqref="R43">
    <cfRule type="expression" dxfId="109" priority="41" stopIfTrue="1">
      <formula>$P$43=""</formula>
    </cfRule>
  </conditionalFormatting>
  <conditionalFormatting sqref="R36">
    <cfRule type="expression" dxfId="108" priority="40">
      <formula>$P$36=""</formula>
    </cfRule>
  </conditionalFormatting>
  <conditionalFormatting sqref="R37">
    <cfRule type="expression" dxfId="107" priority="39">
      <formula>$P$37=""</formula>
    </cfRule>
  </conditionalFormatting>
  <conditionalFormatting sqref="R47">
    <cfRule type="expression" dxfId="106" priority="85" stopIfTrue="1">
      <formula>$P$47=""</formula>
    </cfRule>
  </conditionalFormatting>
  <conditionalFormatting sqref="J46:O46">
    <cfRule type="expression" dxfId="105" priority="271">
      <formula>#REF!&lt;&gt;""</formula>
    </cfRule>
    <cfRule type="expression" dxfId="104" priority="272">
      <formula>$Y$47&lt;&gt;""</formula>
    </cfRule>
  </conditionalFormatting>
  <conditionalFormatting sqref="R54">
    <cfRule type="expression" dxfId="103" priority="76" stopIfTrue="1">
      <formula>$P$54=""</formula>
    </cfRule>
  </conditionalFormatting>
  <conditionalFormatting sqref="R55">
    <cfRule type="expression" dxfId="102" priority="75" stopIfTrue="1">
      <formula>$P$55=""</formula>
    </cfRule>
  </conditionalFormatting>
  <conditionalFormatting sqref="P53">
    <cfRule type="expression" dxfId="101" priority="22" stopIfTrue="1">
      <formula>P53=""</formula>
    </cfRule>
  </conditionalFormatting>
  <conditionalFormatting sqref="R53">
    <cfRule type="expression" dxfId="100" priority="21" stopIfTrue="1">
      <formula>$P$53=""</formula>
    </cfRule>
  </conditionalFormatting>
  <conditionalFormatting sqref="U53">
    <cfRule type="cellIs" dxfId="99" priority="19" operator="equal">
      <formula>"←入力"</formula>
    </cfRule>
    <cfRule type="cellIs" dxfId="98" priority="20" operator="equal">
      <formula>"←入力不要"</formula>
    </cfRule>
  </conditionalFormatting>
  <conditionalFormatting sqref="R52">
    <cfRule type="expression" dxfId="97" priority="11" stopIfTrue="1">
      <formula>$P$52=""</formula>
    </cfRule>
  </conditionalFormatting>
  <conditionalFormatting sqref="R56">
    <cfRule type="expression" dxfId="96" priority="73" stopIfTrue="1">
      <formula>$P$56=""</formula>
    </cfRule>
  </conditionalFormatting>
  <conditionalFormatting sqref="R60">
    <cfRule type="cellIs" dxfId="95" priority="82" stopIfTrue="1" operator="notEqual">
      <formula>$P$28="○"</formula>
    </cfRule>
  </conditionalFormatting>
  <conditionalFormatting sqref="R58">
    <cfRule type="expression" dxfId="94" priority="74" stopIfTrue="1">
      <formula>$P$58=""</formula>
    </cfRule>
  </conditionalFormatting>
  <conditionalFormatting sqref="R59">
    <cfRule type="expression" dxfId="93" priority="72" stopIfTrue="1">
      <formula>$P$59=""</formula>
    </cfRule>
  </conditionalFormatting>
  <conditionalFormatting sqref="J58:O58">
    <cfRule type="expression" dxfId="92" priority="273">
      <formula>$Y$57&lt;&gt;""</formula>
    </cfRule>
    <cfRule type="expression" dxfId="91" priority="274">
      <formula>#REF!&lt;&gt;""</formula>
    </cfRule>
  </conditionalFormatting>
  <conditionalFormatting sqref="R57">
    <cfRule type="expression" dxfId="90" priority="12" stopIfTrue="1">
      <formula>$P$57=""</formula>
    </cfRule>
  </conditionalFormatting>
  <conditionalFormatting sqref="R40:R42">
    <cfRule type="expression" dxfId="89" priority="1" stopIfTrue="1">
      <formula>$P$51=""</formula>
    </cfRule>
  </conditionalFormatting>
  <dataValidations count="34">
    <dataValidation type="list" allowBlank="1" showDropDown="0" showInputMessage="1" showErrorMessage="1" sqref="Y28:Z28 Y46:Z46 Z56">
      <formula1>"○"</formula1>
    </dataValidation>
    <dataValidation imeMode="off" operator="greaterThanOrEqual" allowBlank="1" showDropDown="0" showInputMessage="1" showErrorMessage="1" sqref="L16"/>
    <dataValidation type="list" allowBlank="1" showDropDown="0" showInputMessage="1" showErrorMessage="1" sqref="R34">
      <formula1>$AB$32:$AC$32</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R31">
      <formula1>$AB$31:$AC$31</formula1>
    </dataValidation>
    <dataValidation type="list" allowBlank="1" showDropDown="0" showInputMessage="1" showErrorMessage="1" errorTitle="不適切な入力です" error="入札説明書を確認してください。_x000a_0、0.5、1　のいずれかを入力してください。_x000a_もしくは、評価対象ではない項目です。" sqref="R29">
      <formula1>$AB$29:$AD$29</formula1>
    </dataValidation>
    <dataValidation type="list" allowBlank="1" showDropDown="0" showInputMessage="1" showErrorMessage="1" errorTitle="不適切な入力です" error="入札説明書を確認してください。_x000a_ 0 、 1 、1.5 、2 のいずれかを入力してください。_x000a_もしくは、評価対象ではない項目です。" sqref="R30">
      <formula1>$AB$30:$AM$30</formula1>
    </dataValidation>
    <dataValidation type="list" imeMode="off" allowBlank="1" showDropDown="0" showInputMessage="1" showErrorMessage="1" errorTitle="不適切な入力です" error="入札説明書を確認してください。_x000a_ 0 、 1 、1.5 、2 のいずれかを入力してください。_x000a_もしくは、評価対象ではない項目です。" sqref="R26">
      <formula1>$AB$26:$AM$26</formula1>
    </dataValidation>
    <dataValidation type="list" imeMode="off" allowBlank="1" showDropDown="0" showInputMessage="1" showErrorMessage="1" errorTitle="不適切な入力です" error="入札説明書を確認してください。_x000a_0、0.5、1　のいずれかを入力してください。_x000a_もしくは、評価対象ではない項目です。" sqref="R28">
      <formula1>$AB$28:$AD$28</formula1>
    </dataValidation>
    <dataValidation type="list" imeMode="off" allowBlank="1" showDropDown="0" showInputMessage="1" showErrorMessage="1" errorTitle="不適切な入力です" error="入札説明書を確認してください。_x000a_ 0 、 1 のいずれかを入力してください。_x000a_もしくは、評価対象ではない項目です。_x000a_" sqref="R27">
      <formula1>$AB$27:$AC$27</formula1>
    </dataValidation>
    <dataValidation allowBlank="1" showDropDown="0" showInputMessage="1" showErrorMessage="1" prompt="発注者が記入！！_x000a_　工事名を入力して下さい。" sqref="E20:T20"/>
    <dataValidation allowBlank="1" showDropDown="0" showInputMessage="1" showErrorMessage="1" prompt="工事場所を入力して下さい。" sqref="E22:T22"/>
    <dataValidation type="list" allowBlank="1" showDropDown="0" showInputMessage="1" showErrorMessage="1" sqref="P26:P59">
      <formula1>"○,"</formula1>
    </dataValidation>
    <dataValidation type="list" allowBlank="1" showDropDown="0" showInputMessage="1" showErrorMessage="1" errorTitle="不適切な入力です" error="入札説明書を確認してください。_x000a_もしくは、評価対象ではない項目です。" sqref="R46">
      <formula1>$AB$46:$AD$46</formula1>
    </dataValidation>
    <dataValidation type="list" allowBlank="1" showDropDown="0" showInputMessage="1" showErrorMessage="1" errorTitle="不適切な入力です" error="入札説明書を確認してください。_x000a_0、0.5、1　のいずれかを入力してください。_x000a_もしくは、評価対象ではない項目です。" sqref="R45">
      <formula1>$AB$45:$AD$45</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R44">
      <formula1>$AB$44:$AC$44</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R43">
      <formula1>$AB$43:$AC$43</formula1>
    </dataValidation>
    <dataValidation type="list" allowBlank="1" showDropDown="0" showInputMessage="1" showErrorMessage="1" errorTitle="不適切な入力です" error="入札説明書を確認してください。_x000a_0 、 1 、1.5 のいずれかを入力してください。_x000a_もしくは、評価対象ではない項目です。_x000a_" sqref="R36">
      <formula1>$AB$36:$AC$36</formula1>
    </dataValidation>
    <dataValidation type="list" allowBlank="1" showDropDown="0" showInputMessage="1" showErrorMessage="1" errorTitle="不適切な入力です" error="入札説明書を確認してください。_x000a_0 、1 のいずれかを入力してください。_x000a_もしくは、評価対象ではない項目です。_x000a_" sqref="R35">
      <formula1>$AB$35:$AD$35</formula1>
    </dataValidation>
    <dataValidation type="list" allowBlank="1" showDropDown="0" showInputMessage="1" showErrorMessage="1" errorTitle="不適切な入力です" error="入札説明書を確認してください。_x000a_0 、0.5 のいずれかを入力してください。_x000a_もしくは、評価対象ではない項目です。_x000a_" sqref="R38">
      <formula1>$AB$38:$AC$38</formula1>
    </dataValidation>
    <dataValidation type="list" allowBlank="1" showDropDown="0" showInputMessage="1" showErrorMessage="1" errorTitle="不適切な入力です" error="入札説明書を確認してください。_x000a_0 、1 のいずれかを入力してください。_x000a_もしくは、評価対象ではない項目です。" sqref="R50:R52 R40:R42">
      <formula1>$AB$50:$AC$50</formula1>
    </dataValidation>
    <dataValidation type="list" allowBlank="1" showDropDown="0" showInputMessage="1" showErrorMessage="1" errorTitle="不適切な入力です" error="入札説明書を確認してください。_x000a_0 、 1  のいずれかを入力してください。_x000a_もしくは、評価対象ではない項目です。" sqref="R39">
      <formula1>$AB$39:$AC$39</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R49">
      <formula1>$AB$49:$AC$49</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R48">
      <formula1>$AB$48:$AC$48</formula1>
    </dataValidation>
    <dataValidation type="list" allowBlank="1" showDropDown="0" showInputMessage="1" showErrorMessage="1" errorTitle="不適切な入力です" error="入札説明書を確認してください。_x000a_0 、 1  のいずれかを入力してください。_x000a_もしくは、評価対象ではない項目です。_x000a_" sqref="R37">
      <formula1>$AB$37:$AC$37</formula1>
    </dataValidation>
    <dataValidation type="list" operator="equal" allowBlank="1" showDropDown="0" showInputMessage="0" showErrorMessage="1" errorTitle="不適切な入力です。" prompt="_x000a_" sqref="R47">
      <formula1>$AB$47:$AE$47</formula1>
    </dataValidation>
    <dataValidation type="list" allowBlank="1" showDropDown="0" showInputMessage="1" showErrorMessage="1" sqref="R32">
      <formula1>$AB$32:$AH$32</formula1>
    </dataValidation>
    <dataValidation type="list" allowBlank="1" showDropDown="0" showInputMessage="1" showErrorMessage="1" errorTitle="不適切な入力です" error="入札説明書を確認してください。_x000a_0 、0.5 、1 のいずれかを入力してください。_x000a_もしくは、評価対象ではない項目です。" sqref="R55">
      <formula1>$AB$55:$AD$55</formula1>
    </dataValidation>
    <dataValidation type="list" allowBlank="1" showDropDown="0" showInputMessage="1" showErrorMessage="1" errorTitle="不適切な入力です" error="入札説明書を確認してください。_x000a_0 、1 のいずれかを入力してください。_x000a_もしくは、評価対象ではない項目です。" sqref="R54">
      <formula1>$AB$54:$AD$54</formula1>
    </dataValidation>
    <dataValidation type="list" allowBlank="1" showDropDown="0" showInputMessage="1" showErrorMessage="1" errorTitle="不適切な入力です" error="入札説明書を確認してください。_x000a_0 、1 のいずれかを入力してください。_x000a_もしくは、評価対象ではない項目です。" sqref="R53">
      <formula1>$AB$53:$AC$53</formula1>
    </dataValidation>
    <dataValidation type="list" allowBlank="1" showDropDown="0" showInputMessage="0" showErrorMessage="1" errorTitle="不適切な入力です" error="入札説明書を確認してください。_x000a_0、1　のいずれかを入力してください。_x000a_もしくは、評価対象ではない項目です。_x000a_" promptTitle="入力の注意" prompt="・過去1年度間に３件以上の難工事完了実績がある→３点_x000a_・過去1年度間に２件の難工事完了実績がある→２点_x000a_・過去1年度間に１件の難工事完了実績がある→１点_x000a_・難工事完了実績がない→０点" sqref="R59">
      <formula1>$AB$59:$AC$59</formula1>
    </dataValidation>
    <dataValidation type="list" allowBlank="1" showDropDown="0" showInputMessage="1" showErrorMessage="1" errorTitle="不適切な入力です" error="入札説明書を確認してください。_x000a_もしくは、評価対象ではない項目です。" sqref="R58">
      <formula1>$AB$58:$AC$58</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_x000a_" sqref="R56">
      <formula1>$AB$56:$AC$56</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_x000a_" sqref="R57">
      <formula1>$AB$57:$AE$57</formula1>
    </dataValidation>
    <dataValidation type="list" allowBlank="1" showDropDown="0" showInputMessage="1" showErrorMessage="1" sqref="R33">
      <formula1>$AB$33:$AD$33</formula1>
    </dataValidation>
  </dataValidations>
  <printOptions horizontalCentered="1"/>
  <pageMargins left="0.39370078740157483" right="0.23622047244094491" top="0.19685039370078741" bottom="0.19685039370078741" header="0.31496062992125984" footer="0.15748031496062992"/>
  <pageSetup paperSize="9" scale="85"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J61"/>
  <sheetViews>
    <sheetView tabSelected="1" view="pageBreakPreview" zoomScale="70" zoomScaleSheetLayoutView="70" workbookViewId="0">
      <selection activeCell="B11" sqref="B11"/>
    </sheetView>
  </sheetViews>
  <sheetFormatPr defaultRowHeight="13.2"/>
  <cols>
    <col min="1" max="1" width="37.125" style="220" customWidth="1"/>
    <col min="2" max="3" width="8.77734375" style="220" customWidth="1"/>
    <col min="4" max="4" width="5" style="220" customWidth="1"/>
    <col min="5" max="5" width="10.44140625" style="220" customWidth="1"/>
    <col min="6" max="6" width="17.44140625" style="220" customWidth="1"/>
    <col min="7" max="7" width="13.88671875" style="220" customWidth="1"/>
    <col min="8" max="256" width="9" style="220" customWidth="1"/>
    <col min="257" max="257" width="34.33203125" style="220" customWidth="1"/>
    <col min="258" max="259" width="8.77734375" style="220" customWidth="1"/>
    <col min="260" max="260" width="5" style="220" customWidth="1"/>
    <col min="261" max="261" width="10.44140625" style="220" customWidth="1"/>
    <col min="262" max="262" width="17.44140625" style="220" customWidth="1"/>
    <col min="263" max="263" width="13.88671875" style="220" customWidth="1"/>
    <col min="264" max="512" width="9" style="220" customWidth="1"/>
    <col min="513" max="513" width="34.33203125" style="220" customWidth="1"/>
    <col min="514" max="515" width="8.77734375" style="220" customWidth="1"/>
    <col min="516" max="516" width="5" style="220" customWidth="1"/>
    <col min="517" max="517" width="10.44140625" style="220" customWidth="1"/>
    <col min="518" max="518" width="17.44140625" style="220" customWidth="1"/>
    <col min="519" max="519" width="13.88671875" style="220" customWidth="1"/>
    <col min="520" max="768" width="9" style="220" customWidth="1"/>
    <col min="769" max="769" width="34.33203125" style="220" customWidth="1"/>
    <col min="770" max="771" width="8.77734375" style="220" customWidth="1"/>
    <col min="772" max="772" width="5" style="220" customWidth="1"/>
    <col min="773" max="773" width="10.44140625" style="220" customWidth="1"/>
    <col min="774" max="774" width="17.44140625" style="220" customWidth="1"/>
    <col min="775" max="775" width="13.88671875" style="220" customWidth="1"/>
    <col min="776" max="1024" width="9" style="220" customWidth="1"/>
    <col min="1025" max="1025" width="34.33203125" style="220" customWidth="1"/>
    <col min="1026" max="1027" width="8.77734375" style="220" customWidth="1"/>
    <col min="1028" max="1028" width="5" style="220" customWidth="1"/>
    <col min="1029" max="1029" width="10.44140625" style="220" customWidth="1"/>
    <col min="1030" max="1030" width="17.44140625" style="220" customWidth="1"/>
    <col min="1031" max="1031" width="13.88671875" style="220" customWidth="1"/>
    <col min="1032" max="1280" width="9" style="220" customWidth="1"/>
    <col min="1281" max="1281" width="34.33203125" style="220" customWidth="1"/>
    <col min="1282" max="1283" width="8.77734375" style="220" customWidth="1"/>
    <col min="1284" max="1284" width="5" style="220" customWidth="1"/>
    <col min="1285" max="1285" width="10.44140625" style="220" customWidth="1"/>
    <col min="1286" max="1286" width="17.44140625" style="220" customWidth="1"/>
    <col min="1287" max="1287" width="13.88671875" style="220" customWidth="1"/>
    <col min="1288" max="1536" width="9" style="220" customWidth="1"/>
    <col min="1537" max="1537" width="34.33203125" style="220" customWidth="1"/>
    <col min="1538" max="1539" width="8.77734375" style="220" customWidth="1"/>
    <col min="1540" max="1540" width="5" style="220" customWidth="1"/>
    <col min="1541" max="1541" width="10.44140625" style="220" customWidth="1"/>
    <col min="1542" max="1542" width="17.44140625" style="220" customWidth="1"/>
    <col min="1543" max="1543" width="13.88671875" style="220" customWidth="1"/>
    <col min="1544" max="1792" width="9" style="220" customWidth="1"/>
    <col min="1793" max="1793" width="34.33203125" style="220" customWidth="1"/>
    <col min="1794" max="1795" width="8.77734375" style="220" customWidth="1"/>
    <col min="1796" max="1796" width="5" style="220" customWidth="1"/>
    <col min="1797" max="1797" width="10.44140625" style="220" customWidth="1"/>
    <col min="1798" max="1798" width="17.44140625" style="220" customWidth="1"/>
    <col min="1799" max="1799" width="13.88671875" style="220" customWidth="1"/>
    <col min="1800" max="2048" width="9" style="220" customWidth="1"/>
    <col min="2049" max="2049" width="34.33203125" style="220" customWidth="1"/>
    <col min="2050" max="2051" width="8.77734375" style="220" customWidth="1"/>
    <col min="2052" max="2052" width="5" style="220" customWidth="1"/>
    <col min="2053" max="2053" width="10.44140625" style="220" customWidth="1"/>
    <col min="2054" max="2054" width="17.44140625" style="220" customWidth="1"/>
    <col min="2055" max="2055" width="13.88671875" style="220" customWidth="1"/>
    <col min="2056" max="2304" width="9" style="220" customWidth="1"/>
    <col min="2305" max="2305" width="34.33203125" style="220" customWidth="1"/>
    <col min="2306" max="2307" width="8.77734375" style="220" customWidth="1"/>
    <col min="2308" max="2308" width="5" style="220" customWidth="1"/>
    <col min="2309" max="2309" width="10.44140625" style="220" customWidth="1"/>
    <col min="2310" max="2310" width="17.44140625" style="220" customWidth="1"/>
    <col min="2311" max="2311" width="13.88671875" style="220" customWidth="1"/>
    <col min="2312" max="2560" width="9" style="220" customWidth="1"/>
    <col min="2561" max="2561" width="34.33203125" style="220" customWidth="1"/>
    <col min="2562" max="2563" width="8.77734375" style="220" customWidth="1"/>
    <col min="2564" max="2564" width="5" style="220" customWidth="1"/>
    <col min="2565" max="2565" width="10.44140625" style="220" customWidth="1"/>
    <col min="2566" max="2566" width="17.44140625" style="220" customWidth="1"/>
    <col min="2567" max="2567" width="13.88671875" style="220" customWidth="1"/>
    <col min="2568" max="2816" width="9" style="220" customWidth="1"/>
    <col min="2817" max="2817" width="34.33203125" style="220" customWidth="1"/>
    <col min="2818" max="2819" width="8.77734375" style="220" customWidth="1"/>
    <col min="2820" max="2820" width="5" style="220" customWidth="1"/>
    <col min="2821" max="2821" width="10.44140625" style="220" customWidth="1"/>
    <col min="2822" max="2822" width="17.44140625" style="220" customWidth="1"/>
    <col min="2823" max="2823" width="13.88671875" style="220" customWidth="1"/>
    <col min="2824" max="3072" width="9" style="220" customWidth="1"/>
    <col min="3073" max="3073" width="34.33203125" style="220" customWidth="1"/>
    <col min="3074" max="3075" width="8.77734375" style="220" customWidth="1"/>
    <col min="3076" max="3076" width="5" style="220" customWidth="1"/>
    <col min="3077" max="3077" width="10.44140625" style="220" customWidth="1"/>
    <col min="3078" max="3078" width="17.44140625" style="220" customWidth="1"/>
    <col min="3079" max="3079" width="13.88671875" style="220" customWidth="1"/>
    <col min="3080" max="3328" width="9" style="220" customWidth="1"/>
    <col min="3329" max="3329" width="34.33203125" style="220" customWidth="1"/>
    <col min="3330" max="3331" width="8.77734375" style="220" customWidth="1"/>
    <col min="3332" max="3332" width="5" style="220" customWidth="1"/>
    <col min="3333" max="3333" width="10.44140625" style="220" customWidth="1"/>
    <col min="3334" max="3334" width="17.44140625" style="220" customWidth="1"/>
    <col min="3335" max="3335" width="13.88671875" style="220" customWidth="1"/>
    <col min="3336" max="3584" width="9" style="220" customWidth="1"/>
    <col min="3585" max="3585" width="34.33203125" style="220" customWidth="1"/>
    <col min="3586" max="3587" width="8.77734375" style="220" customWidth="1"/>
    <col min="3588" max="3588" width="5" style="220" customWidth="1"/>
    <col min="3589" max="3589" width="10.44140625" style="220" customWidth="1"/>
    <col min="3590" max="3590" width="17.44140625" style="220" customWidth="1"/>
    <col min="3591" max="3591" width="13.88671875" style="220" customWidth="1"/>
    <col min="3592" max="3840" width="9" style="220" customWidth="1"/>
    <col min="3841" max="3841" width="34.33203125" style="220" customWidth="1"/>
    <col min="3842" max="3843" width="8.77734375" style="220" customWidth="1"/>
    <col min="3844" max="3844" width="5" style="220" customWidth="1"/>
    <col min="3845" max="3845" width="10.44140625" style="220" customWidth="1"/>
    <col min="3846" max="3846" width="17.44140625" style="220" customWidth="1"/>
    <col min="3847" max="3847" width="13.88671875" style="220" customWidth="1"/>
    <col min="3848" max="4096" width="9" style="220" customWidth="1"/>
    <col min="4097" max="4097" width="34.33203125" style="220" customWidth="1"/>
    <col min="4098" max="4099" width="8.77734375" style="220" customWidth="1"/>
    <col min="4100" max="4100" width="5" style="220" customWidth="1"/>
    <col min="4101" max="4101" width="10.44140625" style="220" customWidth="1"/>
    <col min="4102" max="4102" width="17.44140625" style="220" customWidth="1"/>
    <col min="4103" max="4103" width="13.88671875" style="220" customWidth="1"/>
    <col min="4104" max="4352" width="9" style="220" customWidth="1"/>
    <col min="4353" max="4353" width="34.33203125" style="220" customWidth="1"/>
    <col min="4354" max="4355" width="8.77734375" style="220" customWidth="1"/>
    <col min="4356" max="4356" width="5" style="220" customWidth="1"/>
    <col min="4357" max="4357" width="10.44140625" style="220" customWidth="1"/>
    <col min="4358" max="4358" width="17.44140625" style="220" customWidth="1"/>
    <col min="4359" max="4359" width="13.88671875" style="220" customWidth="1"/>
    <col min="4360" max="4608" width="9" style="220" customWidth="1"/>
    <col min="4609" max="4609" width="34.33203125" style="220" customWidth="1"/>
    <col min="4610" max="4611" width="8.77734375" style="220" customWidth="1"/>
    <col min="4612" max="4612" width="5" style="220" customWidth="1"/>
    <col min="4613" max="4613" width="10.44140625" style="220" customWidth="1"/>
    <col min="4614" max="4614" width="17.44140625" style="220" customWidth="1"/>
    <col min="4615" max="4615" width="13.88671875" style="220" customWidth="1"/>
    <col min="4616" max="4864" width="9" style="220" customWidth="1"/>
    <col min="4865" max="4865" width="34.33203125" style="220" customWidth="1"/>
    <col min="4866" max="4867" width="8.77734375" style="220" customWidth="1"/>
    <col min="4868" max="4868" width="5" style="220" customWidth="1"/>
    <col min="4869" max="4869" width="10.44140625" style="220" customWidth="1"/>
    <col min="4870" max="4870" width="17.44140625" style="220" customWidth="1"/>
    <col min="4871" max="4871" width="13.88671875" style="220" customWidth="1"/>
    <col min="4872" max="5120" width="9" style="220" customWidth="1"/>
    <col min="5121" max="5121" width="34.33203125" style="220" customWidth="1"/>
    <col min="5122" max="5123" width="8.77734375" style="220" customWidth="1"/>
    <col min="5124" max="5124" width="5" style="220" customWidth="1"/>
    <col min="5125" max="5125" width="10.44140625" style="220" customWidth="1"/>
    <col min="5126" max="5126" width="17.44140625" style="220" customWidth="1"/>
    <col min="5127" max="5127" width="13.88671875" style="220" customWidth="1"/>
    <col min="5128" max="5376" width="9" style="220" customWidth="1"/>
    <col min="5377" max="5377" width="34.33203125" style="220" customWidth="1"/>
    <col min="5378" max="5379" width="8.77734375" style="220" customWidth="1"/>
    <col min="5380" max="5380" width="5" style="220" customWidth="1"/>
    <col min="5381" max="5381" width="10.44140625" style="220" customWidth="1"/>
    <col min="5382" max="5382" width="17.44140625" style="220" customWidth="1"/>
    <col min="5383" max="5383" width="13.88671875" style="220" customWidth="1"/>
    <col min="5384" max="5632" width="9" style="220" customWidth="1"/>
    <col min="5633" max="5633" width="34.33203125" style="220" customWidth="1"/>
    <col min="5634" max="5635" width="8.77734375" style="220" customWidth="1"/>
    <col min="5636" max="5636" width="5" style="220" customWidth="1"/>
    <col min="5637" max="5637" width="10.44140625" style="220" customWidth="1"/>
    <col min="5638" max="5638" width="17.44140625" style="220" customWidth="1"/>
    <col min="5639" max="5639" width="13.88671875" style="220" customWidth="1"/>
    <col min="5640" max="5888" width="9" style="220" customWidth="1"/>
    <col min="5889" max="5889" width="34.33203125" style="220" customWidth="1"/>
    <col min="5890" max="5891" width="8.77734375" style="220" customWidth="1"/>
    <col min="5892" max="5892" width="5" style="220" customWidth="1"/>
    <col min="5893" max="5893" width="10.44140625" style="220" customWidth="1"/>
    <col min="5894" max="5894" width="17.44140625" style="220" customWidth="1"/>
    <col min="5895" max="5895" width="13.88671875" style="220" customWidth="1"/>
    <col min="5896" max="6144" width="9" style="220" customWidth="1"/>
    <col min="6145" max="6145" width="34.33203125" style="220" customWidth="1"/>
    <col min="6146" max="6147" width="8.77734375" style="220" customWidth="1"/>
    <col min="6148" max="6148" width="5" style="220" customWidth="1"/>
    <col min="6149" max="6149" width="10.44140625" style="220" customWidth="1"/>
    <col min="6150" max="6150" width="17.44140625" style="220" customWidth="1"/>
    <col min="6151" max="6151" width="13.88671875" style="220" customWidth="1"/>
    <col min="6152" max="6400" width="9" style="220" customWidth="1"/>
    <col min="6401" max="6401" width="34.33203125" style="220" customWidth="1"/>
    <col min="6402" max="6403" width="8.77734375" style="220" customWidth="1"/>
    <col min="6404" max="6404" width="5" style="220" customWidth="1"/>
    <col min="6405" max="6405" width="10.44140625" style="220" customWidth="1"/>
    <col min="6406" max="6406" width="17.44140625" style="220" customWidth="1"/>
    <col min="6407" max="6407" width="13.88671875" style="220" customWidth="1"/>
    <col min="6408" max="6656" width="9" style="220" customWidth="1"/>
    <col min="6657" max="6657" width="34.33203125" style="220" customWidth="1"/>
    <col min="6658" max="6659" width="8.77734375" style="220" customWidth="1"/>
    <col min="6660" max="6660" width="5" style="220" customWidth="1"/>
    <col min="6661" max="6661" width="10.44140625" style="220" customWidth="1"/>
    <col min="6662" max="6662" width="17.44140625" style="220" customWidth="1"/>
    <col min="6663" max="6663" width="13.88671875" style="220" customWidth="1"/>
    <col min="6664" max="6912" width="9" style="220" customWidth="1"/>
    <col min="6913" max="6913" width="34.33203125" style="220" customWidth="1"/>
    <col min="6914" max="6915" width="8.77734375" style="220" customWidth="1"/>
    <col min="6916" max="6916" width="5" style="220" customWidth="1"/>
    <col min="6917" max="6917" width="10.44140625" style="220" customWidth="1"/>
    <col min="6918" max="6918" width="17.44140625" style="220" customWidth="1"/>
    <col min="6919" max="6919" width="13.88671875" style="220" customWidth="1"/>
    <col min="6920" max="7168" width="9" style="220" customWidth="1"/>
    <col min="7169" max="7169" width="34.33203125" style="220" customWidth="1"/>
    <col min="7170" max="7171" width="8.77734375" style="220" customWidth="1"/>
    <col min="7172" max="7172" width="5" style="220" customWidth="1"/>
    <col min="7173" max="7173" width="10.44140625" style="220" customWidth="1"/>
    <col min="7174" max="7174" width="17.44140625" style="220" customWidth="1"/>
    <col min="7175" max="7175" width="13.88671875" style="220" customWidth="1"/>
    <col min="7176" max="7424" width="9" style="220" customWidth="1"/>
    <col min="7425" max="7425" width="34.33203125" style="220" customWidth="1"/>
    <col min="7426" max="7427" width="8.77734375" style="220" customWidth="1"/>
    <col min="7428" max="7428" width="5" style="220" customWidth="1"/>
    <col min="7429" max="7429" width="10.44140625" style="220" customWidth="1"/>
    <col min="7430" max="7430" width="17.44140625" style="220" customWidth="1"/>
    <col min="7431" max="7431" width="13.88671875" style="220" customWidth="1"/>
    <col min="7432" max="7680" width="9" style="220" customWidth="1"/>
    <col min="7681" max="7681" width="34.33203125" style="220" customWidth="1"/>
    <col min="7682" max="7683" width="8.77734375" style="220" customWidth="1"/>
    <col min="7684" max="7684" width="5" style="220" customWidth="1"/>
    <col min="7685" max="7685" width="10.44140625" style="220" customWidth="1"/>
    <col min="7686" max="7686" width="17.44140625" style="220" customWidth="1"/>
    <col min="7687" max="7687" width="13.88671875" style="220" customWidth="1"/>
    <col min="7688" max="7936" width="9" style="220" customWidth="1"/>
    <col min="7937" max="7937" width="34.33203125" style="220" customWidth="1"/>
    <col min="7938" max="7939" width="8.77734375" style="220" customWidth="1"/>
    <col min="7940" max="7940" width="5" style="220" customWidth="1"/>
    <col min="7941" max="7941" width="10.44140625" style="220" customWidth="1"/>
    <col min="7942" max="7942" width="17.44140625" style="220" customWidth="1"/>
    <col min="7943" max="7943" width="13.88671875" style="220" customWidth="1"/>
    <col min="7944" max="8192" width="9" style="220" customWidth="1"/>
    <col min="8193" max="8193" width="34.33203125" style="220" customWidth="1"/>
    <col min="8194" max="8195" width="8.77734375" style="220" customWidth="1"/>
    <col min="8196" max="8196" width="5" style="220" customWidth="1"/>
    <col min="8197" max="8197" width="10.44140625" style="220" customWidth="1"/>
    <col min="8198" max="8198" width="17.44140625" style="220" customWidth="1"/>
    <col min="8199" max="8199" width="13.88671875" style="220" customWidth="1"/>
    <col min="8200" max="8448" width="9" style="220" customWidth="1"/>
    <col min="8449" max="8449" width="34.33203125" style="220" customWidth="1"/>
    <col min="8450" max="8451" width="8.77734375" style="220" customWidth="1"/>
    <col min="8452" max="8452" width="5" style="220" customWidth="1"/>
    <col min="8453" max="8453" width="10.44140625" style="220" customWidth="1"/>
    <col min="8454" max="8454" width="17.44140625" style="220" customWidth="1"/>
    <col min="8455" max="8455" width="13.88671875" style="220" customWidth="1"/>
    <col min="8456" max="8704" width="9" style="220" customWidth="1"/>
    <col min="8705" max="8705" width="34.33203125" style="220" customWidth="1"/>
    <col min="8706" max="8707" width="8.77734375" style="220" customWidth="1"/>
    <col min="8708" max="8708" width="5" style="220" customWidth="1"/>
    <col min="8709" max="8709" width="10.44140625" style="220" customWidth="1"/>
    <col min="8710" max="8710" width="17.44140625" style="220" customWidth="1"/>
    <col min="8711" max="8711" width="13.88671875" style="220" customWidth="1"/>
    <col min="8712" max="8960" width="9" style="220" customWidth="1"/>
    <col min="8961" max="8961" width="34.33203125" style="220" customWidth="1"/>
    <col min="8962" max="8963" width="8.77734375" style="220" customWidth="1"/>
    <col min="8964" max="8964" width="5" style="220" customWidth="1"/>
    <col min="8965" max="8965" width="10.44140625" style="220" customWidth="1"/>
    <col min="8966" max="8966" width="17.44140625" style="220" customWidth="1"/>
    <col min="8967" max="8967" width="13.88671875" style="220" customWidth="1"/>
    <col min="8968" max="9216" width="9" style="220" customWidth="1"/>
    <col min="9217" max="9217" width="34.33203125" style="220" customWidth="1"/>
    <col min="9218" max="9219" width="8.77734375" style="220" customWidth="1"/>
    <col min="9220" max="9220" width="5" style="220" customWidth="1"/>
    <col min="9221" max="9221" width="10.44140625" style="220" customWidth="1"/>
    <col min="9222" max="9222" width="17.44140625" style="220" customWidth="1"/>
    <col min="9223" max="9223" width="13.88671875" style="220" customWidth="1"/>
    <col min="9224" max="9472" width="9" style="220" customWidth="1"/>
    <col min="9473" max="9473" width="34.33203125" style="220" customWidth="1"/>
    <col min="9474" max="9475" width="8.77734375" style="220" customWidth="1"/>
    <col min="9476" max="9476" width="5" style="220" customWidth="1"/>
    <col min="9477" max="9477" width="10.44140625" style="220" customWidth="1"/>
    <col min="9478" max="9478" width="17.44140625" style="220" customWidth="1"/>
    <col min="9479" max="9479" width="13.88671875" style="220" customWidth="1"/>
    <col min="9480" max="9728" width="9" style="220" customWidth="1"/>
    <col min="9729" max="9729" width="34.33203125" style="220" customWidth="1"/>
    <col min="9730" max="9731" width="8.77734375" style="220" customWidth="1"/>
    <col min="9732" max="9732" width="5" style="220" customWidth="1"/>
    <col min="9733" max="9733" width="10.44140625" style="220" customWidth="1"/>
    <col min="9734" max="9734" width="17.44140625" style="220" customWidth="1"/>
    <col min="9735" max="9735" width="13.88671875" style="220" customWidth="1"/>
    <col min="9736" max="9984" width="9" style="220" customWidth="1"/>
    <col min="9985" max="9985" width="34.33203125" style="220" customWidth="1"/>
    <col min="9986" max="9987" width="8.77734375" style="220" customWidth="1"/>
    <col min="9988" max="9988" width="5" style="220" customWidth="1"/>
    <col min="9989" max="9989" width="10.44140625" style="220" customWidth="1"/>
    <col min="9990" max="9990" width="17.44140625" style="220" customWidth="1"/>
    <col min="9991" max="9991" width="13.88671875" style="220" customWidth="1"/>
    <col min="9992" max="10240" width="9" style="220" customWidth="1"/>
    <col min="10241" max="10241" width="34.33203125" style="220" customWidth="1"/>
    <col min="10242" max="10243" width="8.77734375" style="220" customWidth="1"/>
    <col min="10244" max="10244" width="5" style="220" customWidth="1"/>
    <col min="10245" max="10245" width="10.44140625" style="220" customWidth="1"/>
    <col min="10246" max="10246" width="17.44140625" style="220" customWidth="1"/>
    <col min="10247" max="10247" width="13.88671875" style="220" customWidth="1"/>
    <col min="10248" max="10496" width="9" style="220" customWidth="1"/>
    <col min="10497" max="10497" width="34.33203125" style="220" customWidth="1"/>
    <col min="10498" max="10499" width="8.77734375" style="220" customWidth="1"/>
    <col min="10500" max="10500" width="5" style="220" customWidth="1"/>
    <col min="10501" max="10501" width="10.44140625" style="220" customWidth="1"/>
    <col min="10502" max="10502" width="17.44140625" style="220" customWidth="1"/>
    <col min="10503" max="10503" width="13.88671875" style="220" customWidth="1"/>
    <col min="10504" max="10752" width="9" style="220" customWidth="1"/>
    <col min="10753" max="10753" width="34.33203125" style="220" customWidth="1"/>
    <col min="10754" max="10755" width="8.77734375" style="220" customWidth="1"/>
    <col min="10756" max="10756" width="5" style="220" customWidth="1"/>
    <col min="10757" max="10757" width="10.44140625" style="220" customWidth="1"/>
    <col min="10758" max="10758" width="17.44140625" style="220" customWidth="1"/>
    <col min="10759" max="10759" width="13.88671875" style="220" customWidth="1"/>
    <col min="10760" max="11008" width="9" style="220" customWidth="1"/>
    <col min="11009" max="11009" width="34.33203125" style="220" customWidth="1"/>
    <col min="11010" max="11011" width="8.77734375" style="220" customWidth="1"/>
    <col min="11012" max="11012" width="5" style="220" customWidth="1"/>
    <col min="11013" max="11013" width="10.44140625" style="220" customWidth="1"/>
    <col min="11014" max="11014" width="17.44140625" style="220" customWidth="1"/>
    <col min="11015" max="11015" width="13.88671875" style="220" customWidth="1"/>
    <col min="11016" max="11264" width="9" style="220" customWidth="1"/>
    <col min="11265" max="11265" width="34.33203125" style="220" customWidth="1"/>
    <col min="11266" max="11267" width="8.77734375" style="220" customWidth="1"/>
    <col min="11268" max="11268" width="5" style="220" customWidth="1"/>
    <col min="11269" max="11269" width="10.44140625" style="220" customWidth="1"/>
    <col min="11270" max="11270" width="17.44140625" style="220" customWidth="1"/>
    <col min="11271" max="11271" width="13.88671875" style="220" customWidth="1"/>
    <col min="11272" max="11520" width="9" style="220" customWidth="1"/>
    <col min="11521" max="11521" width="34.33203125" style="220" customWidth="1"/>
    <col min="11522" max="11523" width="8.77734375" style="220" customWidth="1"/>
    <col min="11524" max="11524" width="5" style="220" customWidth="1"/>
    <col min="11525" max="11525" width="10.44140625" style="220" customWidth="1"/>
    <col min="11526" max="11526" width="17.44140625" style="220" customWidth="1"/>
    <col min="11527" max="11527" width="13.88671875" style="220" customWidth="1"/>
    <col min="11528" max="11776" width="9" style="220" customWidth="1"/>
    <col min="11777" max="11777" width="34.33203125" style="220" customWidth="1"/>
    <col min="11778" max="11779" width="8.77734375" style="220" customWidth="1"/>
    <col min="11780" max="11780" width="5" style="220" customWidth="1"/>
    <col min="11781" max="11781" width="10.44140625" style="220" customWidth="1"/>
    <col min="11782" max="11782" width="17.44140625" style="220" customWidth="1"/>
    <col min="11783" max="11783" width="13.88671875" style="220" customWidth="1"/>
    <col min="11784" max="12032" width="9" style="220" customWidth="1"/>
    <col min="12033" max="12033" width="34.33203125" style="220" customWidth="1"/>
    <col min="12034" max="12035" width="8.77734375" style="220" customWidth="1"/>
    <col min="12036" max="12036" width="5" style="220" customWidth="1"/>
    <col min="12037" max="12037" width="10.44140625" style="220" customWidth="1"/>
    <col min="12038" max="12038" width="17.44140625" style="220" customWidth="1"/>
    <col min="12039" max="12039" width="13.88671875" style="220" customWidth="1"/>
    <col min="12040" max="12288" width="9" style="220" customWidth="1"/>
    <col min="12289" max="12289" width="34.33203125" style="220" customWidth="1"/>
    <col min="12290" max="12291" width="8.77734375" style="220" customWidth="1"/>
    <col min="12292" max="12292" width="5" style="220" customWidth="1"/>
    <col min="12293" max="12293" width="10.44140625" style="220" customWidth="1"/>
    <col min="12294" max="12294" width="17.44140625" style="220" customWidth="1"/>
    <col min="12295" max="12295" width="13.88671875" style="220" customWidth="1"/>
    <col min="12296" max="12544" width="9" style="220" customWidth="1"/>
    <col min="12545" max="12545" width="34.33203125" style="220" customWidth="1"/>
    <col min="12546" max="12547" width="8.77734375" style="220" customWidth="1"/>
    <col min="12548" max="12548" width="5" style="220" customWidth="1"/>
    <col min="12549" max="12549" width="10.44140625" style="220" customWidth="1"/>
    <col min="12550" max="12550" width="17.44140625" style="220" customWidth="1"/>
    <col min="12551" max="12551" width="13.88671875" style="220" customWidth="1"/>
    <col min="12552" max="12800" width="9" style="220" customWidth="1"/>
    <col min="12801" max="12801" width="34.33203125" style="220" customWidth="1"/>
    <col min="12802" max="12803" width="8.77734375" style="220" customWidth="1"/>
    <col min="12804" max="12804" width="5" style="220" customWidth="1"/>
    <col min="12805" max="12805" width="10.44140625" style="220" customWidth="1"/>
    <col min="12806" max="12806" width="17.44140625" style="220" customWidth="1"/>
    <col min="12807" max="12807" width="13.88671875" style="220" customWidth="1"/>
    <col min="12808" max="13056" width="9" style="220" customWidth="1"/>
    <col min="13057" max="13057" width="34.33203125" style="220" customWidth="1"/>
    <col min="13058" max="13059" width="8.77734375" style="220" customWidth="1"/>
    <col min="13060" max="13060" width="5" style="220" customWidth="1"/>
    <col min="13061" max="13061" width="10.44140625" style="220" customWidth="1"/>
    <col min="13062" max="13062" width="17.44140625" style="220" customWidth="1"/>
    <col min="13063" max="13063" width="13.88671875" style="220" customWidth="1"/>
    <col min="13064" max="13312" width="9" style="220" customWidth="1"/>
    <col min="13313" max="13313" width="34.33203125" style="220" customWidth="1"/>
    <col min="13314" max="13315" width="8.77734375" style="220" customWidth="1"/>
    <col min="13316" max="13316" width="5" style="220" customWidth="1"/>
    <col min="13317" max="13317" width="10.44140625" style="220" customWidth="1"/>
    <col min="13318" max="13318" width="17.44140625" style="220" customWidth="1"/>
    <col min="13319" max="13319" width="13.88671875" style="220" customWidth="1"/>
    <col min="13320" max="13568" width="9" style="220" customWidth="1"/>
    <col min="13569" max="13569" width="34.33203125" style="220" customWidth="1"/>
    <col min="13570" max="13571" width="8.77734375" style="220" customWidth="1"/>
    <col min="13572" max="13572" width="5" style="220" customWidth="1"/>
    <col min="13573" max="13573" width="10.44140625" style="220" customWidth="1"/>
    <col min="13574" max="13574" width="17.44140625" style="220" customWidth="1"/>
    <col min="13575" max="13575" width="13.88671875" style="220" customWidth="1"/>
    <col min="13576" max="13824" width="9" style="220" customWidth="1"/>
    <col min="13825" max="13825" width="34.33203125" style="220" customWidth="1"/>
    <col min="13826" max="13827" width="8.77734375" style="220" customWidth="1"/>
    <col min="13828" max="13828" width="5" style="220" customWidth="1"/>
    <col min="13829" max="13829" width="10.44140625" style="220" customWidth="1"/>
    <col min="13830" max="13830" width="17.44140625" style="220" customWidth="1"/>
    <col min="13831" max="13831" width="13.88671875" style="220" customWidth="1"/>
    <col min="13832" max="14080" width="9" style="220" customWidth="1"/>
    <col min="14081" max="14081" width="34.33203125" style="220" customWidth="1"/>
    <col min="14082" max="14083" width="8.77734375" style="220" customWidth="1"/>
    <col min="14084" max="14084" width="5" style="220" customWidth="1"/>
    <col min="14085" max="14085" width="10.44140625" style="220" customWidth="1"/>
    <col min="14086" max="14086" width="17.44140625" style="220" customWidth="1"/>
    <col min="14087" max="14087" width="13.88671875" style="220" customWidth="1"/>
    <col min="14088" max="14336" width="9" style="220" customWidth="1"/>
    <col min="14337" max="14337" width="34.33203125" style="220" customWidth="1"/>
    <col min="14338" max="14339" width="8.77734375" style="220" customWidth="1"/>
    <col min="14340" max="14340" width="5" style="220" customWidth="1"/>
    <col min="14341" max="14341" width="10.44140625" style="220" customWidth="1"/>
    <col min="14342" max="14342" width="17.44140625" style="220" customWidth="1"/>
    <col min="14343" max="14343" width="13.88671875" style="220" customWidth="1"/>
    <col min="14344" max="14592" width="9" style="220" customWidth="1"/>
    <col min="14593" max="14593" width="34.33203125" style="220" customWidth="1"/>
    <col min="14594" max="14595" width="8.77734375" style="220" customWidth="1"/>
    <col min="14596" max="14596" width="5" style="220" customWidth="1"/>
    <col min="14597" max="14597" width="10.44140625" style="220" customWidth="1"/>
    <col min="14598" max="14598" width="17.44140625" style="220" customWidth="1"/>
    <col min="14599" max="14599" width="13.88671875" style="220" customWidth="1"/>
    <col min="14600" max="14848" width="9" style="220" customWidth="1"/>
    <col min="14849" max="14849" width="34.33203125" style="220" customWidth="1"/>
    <col min="14850" max="14851" width="8.77734375" style="220" customWidth="1"/>
    <col min="14852" max="14852" width="5" style="220" customWidth="1"/>
    <col min="14853" max="14853" width="10.44140625" style="220" customWidth="1"/>
    <col min="14854" max="14854" width="17.44140625" style="220" customWidth="1"/>
    <col min="14855" max="14855" width="13.88671875" style="220" customWidth="1"/>
    <col min="14856" max="15104" width="9" style="220" customWidth="1"/>
    <col min="15105" max="15105" width="34.33203125" style="220" customWidth="1"/>
    <col min="15106" max="15107" width="8.77734375" style="220" customWidth="1"/>
    <col min="15108" max="15108" width="5" style="220" customWidth="1"/>
    <col min="15109" max="15109" width="10.44140625" style="220" customWidth="1"/>
    <col min="15110" max="15110" width="17.44140625" style="220" customWidth="1"/>
    <col min="15111" max="15111" width="13.88671875" style="220" customWidth="1"/>
    <col min="15112" max="15360" width="9" style="220" customWidth="1"/>
    <col min="15361" max="15361" width="34.33203125" style="220" customWidth="1"/>
    <col min="15362" max="15363" width="8.77734375" style="220" customWidth="1"/>
    <col min="15364" max="15364" width="5" style="220" customWidth="1"/>
    <col min="15365" max="15365" width="10.44140625" style="220" customWidth="1"/>
    <col min="15366" max="15366" width="17.44140625" style="220" customWidth="1"/>
    <col min="15367" max="15367" width="13.88671875" style="220" customWidth="1"/>
    <col min="15368" max="15616" width="9" style="220" customWidth="1"/>
    <col min="15617" max="15617" width="34.33203125" style="220" customWidth="1"/>
    <col min="15618" max="15619" width="8.77734375" style="220" customWidth="1"/>
    <col min="15620" max="15620" width="5" style="220" customWidth="1"/>
    <col min="15621" max="15621" width="10.44140625" style="220" customWidth="1"/>
    <col min="15622" max="15622" width="17.44140625" style="220" customWidth="1"/>
    <col min="15623" max="15623" width="13.88671875" style="220" customWidth="1"/>
    <col min="15624" max="15872" width="9" style="220" customWidth="1"/>
    <col min="15873" max="15873" width="34.33203125" style="220" customWidth="1"/>
    <col min="15874" max="15875" width="8.77734375" style="220" customWidth="1"/>
    <col min="15876" max="15876" width="5" style="220" customWidth="1"/>
    <col min="15877" max="15877" width="10.44140625" style="220" customWidth="1"/>
    <col min="15878" max="15878" width="17.44140625" style="220" customWidth="1"/>
    <col min="15879" max="15879" width="13.88671875" style="220" customWidth="1"/>
    <col min="15880" max="16128" width="9" style="220" customWidth="1"/>
    <col min="16129" max="16129" width="34.33203125" style="220" customWidth="1"/>
    <col min="16130" max="16131" width="8.77734375" style="220" customWidth="1"/>
    <col min="16132" max="16132" width="5" style="220" customWidth="1"/>
    <col min="16133" max="16133" width="10.44140625" style="220" customWidth="1"/>
    <col min="16134" max="16134" width="17.44140625" style="220" customWidth="1"/>
    <col min="16135" max="16135" width="13.88671875" style="220" customWidth="1"/>
    <col min="16136" max="16384" width="9" style="220" customWidth="1"/>
  </cols>
  <sheetData>
    <row r="1" spans="1:10" ht="23.25" customHeight="1">
      <c r="A1" s="221" t="s">
        <v>154</v>
      </c>
      <c r="B1" s="221"/>
      <c r="C1" s="221"/>
      <c r="D1" s="221"/>
      <c r="E1" s="221"/>
      <c r="F1" s="221"/>
      <c r="G1" s="221"/>
    </row>
    <row r="2" spans="1:10" ht="24" customHeight="1">
      <c r="G2" s="238" t="s">
        <v>198</v>
      </c>
    </row>
    <row r="3" spans="1:10" ht="21" customHeight="1">
      <c r="A3" s="222" t="s">
        <v>134</v>
      </c>
      <c r="B3" s="226" t="s">
        <v>6</v>
      </c>
      <c r="C3" s="226"/>
      <c r="D3" s="226"/>
      <c r="E3" s="226"/>
    </row>
    <row r="4" spans="1:10" ht="21" customHeight="1">
      <c r="A4" s="222" t="s">
        <v>135</v>
      </c>
      <c r="B4" s="227" t="s">
        <v>192</v>
      </c>
      <c r="C4" s="227"/>
      <c r="D4" s="227"/>
      <c r="E4" s="227"/>
      <c r="J4" s="240"/>
    </row>
    <row r="5" spans="1:10" ht="11.25" customHeight="1">
      <c r="A5" s="222"/>
      <c r="B5" s="227"/>
      <c r="C5" s="227"/>
      <c r="D5" s="227"/>
      <c r="E5" s="227"/>
      <c r="J5" s="240"/>
    </row>
    <row r="6" spans="1:10" ht="24" customHeight="1">
      <c r="B6" s="228" t="s">
        <v>193</v>
      </c>
      <c r="C6" s="231"/>
      <c r="E6" s="235"/>
    </row>
    <row r="7" spans="1:10" ht="24" customHeight="1">
      <c r="B7" s="228" t="s">
        <v>105</v>
      </c>
      <c r="C7" s="231"/>
      <c r="E7" s="235"/>
    </row>
    <row r="8" spans="1:10" ht="24" customHeight="1">
      <c r="B8" s="228" t="s">
        <v>183</v>
      </c>
      <c r="C8" s="232"/>
      <c r="E8" s="235"/>
    </row>
    <row r="9" spans="1:10" ht="23.25" customHeight="1">
      <c r="E9" s="235"/>
    </row>
    <row r="10" spans="1:10" ht="27.9" customHeight="1">
      <c r="A10" s="223" t="s">
        <v>138</v>
      </c>
      <c r="B10" s="223" t="s">
        <v>194</v>
      </c>
      <c r="C10" s="223" t="s">
        <v>195</v>
      </c>
      <c r="D10" s="233" t="s">
        <v>197</v>
      </c>
      <c r="E10" s="236"/>
      <c r="F10" s="223" t="s">
        <v>128</v>
      </c>
      <c r="G10" s="223" t="s">
        <v>199</v>
      </c>
    </row>
    <row r="11" spans="1:10" ht="27.9" customHeight="1">
      <c r="A11" s="224" t="s">
        <v>155</v>
      </c>
      <c r="B11" s="229"/>
      <c r="C11" s="229"/>
      <c r="D11" s="234"/>
      <c r="E11" s="237"/>
      <c r="F11" s="229"/>
      <c r="G11" s="229"/>
    </row>
    <row r="12" spans="1:10" ht="27.9" customHeight="1">
      <c r="A12" s="224" t="s">
        <v>129</v>
      </c>
      <c r="B12" s="230">
        <v>1</v>
      </c>
      <c r="C12" s="223" t="s">
        <v>196</v>
      </c>
      <c r="D12" s="234"/>
      <c r="E12" s="237"/>
      <c r="F12" s="229"/>
      <c r="G12" s="229"/>
    </row>
    <row r="13" spans="1:10" ht="27.9" customHeight="1">
      <c r="A13" s="224" t="s">
        <v>156</v>
      </c>
      <c r="B13" s="230">
        <v>1</v>
      </c>
      <c r="C13" s="223" t="s">
        <v>196</v>
      </c>
      <c r="D13" s="234"/>
      <c r="E13" s="237"/>
      <c r="F13" s="229"/>
      <c r="G13" s="229"/>
    </row>
    <row r="14" spans="1:10" ht="27.9" customHeight="1">
      <c r="A14" s="224" t="s">
        <v>98</v>
      </c>
      <c r="B14" s="230">
        <v>1</v>
      </c>
      <c r="C14" s="223" t="s">
        <v>196</v>
      </c>
      <c r="D14" s="233"/>
      <c r="E14" s="237"/>
      <c r="F14" s="229"/>
      <c r="G14" s="229"/>
      <c r="I14" s="239"/>
    </row>
    <row r="15" spans="1:10" ht="27.9" customHeight="1">
      <c r="A15" s="225" t="s">
        <v>133</v>
      </c>
      <c r="B15" s="230">
        <v>1</v>
      </c>
      <c r="C15" s="223" t="s">
        <v>196</v>
      </c>
      <c r="D15" s="233"/>
      <c r="E15" s="237"/>
      <c r="F15" s="229"/>
      <c r="G15" s="229"/>
      <c r="I15" s="239"/>
    </row>
    <row r="16" spans="1:10" ht="27.9" customHeight="1">
      <c r="A16" s="225" t="s">
        <v>157</v>
      </c>
      <c r="B16" s="230">
        <v>1</v>
      </c>
      <c r="C16" s="223" t="s">
        <v>196</v>
      </c>
      <c r="D16" s="233"/>
      <c r="E16" s="237"/>
      <c r="F16" s="229"/>
      <c r="G16" s="229"/>
      <c r="I16" s="239"/>
    </row>
    <row r="17" spans="1:7" ht="27.9" customHeight="1">
      <c r="A17" s="225" t="s">
        <v>158</v>
      </c>
      <c r="B17" s="230">
        <v>1</v>
      </c>
      <c r="C17" s="223" t="s">
        <v>196</v>
      </c>
      <c r="D17" s="233"/>
      <c r="E17" s="237"/>
      <c r="F17" s="229"/>
      <c r="G17" s="229"/>
    </row>
    <row r="18" spans="1:7" ht="27.9" customHeight="1">
      <c r="A18" s="225" t="s">
        <v>159</v>
      </c>
      <c r="B18" s="230">
        <v>1</v>
      </c>
      <c r="C18" s="223" t="s">
        <v>196</v>
      </c>
      <c r="D18" s="233"/>
      <c r="E18" s="237"/>
      <c r="F18" s="229"/>
      <c r="G18" s="229"/>
    </row>
    <row r="19" spans="1:7" ht="27.9" customHeight="1">
      <c r="A19" s="224" t="s">
        <v>160</v>
      </c>
      <c r="B19" s="230">
        <v>1</v>
      </c>
      <c r="C19" s="223" t="s">
        <v>196</v>
      </c>
      <c r="D19" s="233"/>
      <c r="E19" s="237"/>
      <c r="F19" s="229"/>
      <c r="G19" s="229"/>
    </row>
    <row r="20" spans="1:7" ht="27.9" customHeight="1">
      <c r="A20" s="224" t="s">
        <v>161</v>
      </c>
      <c r="B20" s="230">
        <v>1</v>
      </c>
      <c r="C20" s="223" t="s">
        <v>196</v>
      </c>
      <c r="D20" s="233"/>
      <c r="E20" s="237"/>
      <c r="F20" s="229"/>
      <c r="G20" s="229"/>
    </row>
    <row r="21" spans="1:7" ht="27.9" customHeight="1">
      <c r="A21" s="224" t="s">
        <v>162</v>
      </c>
      <c r="B21" s="230">
        <v>1</v>
      </c>
      <c r="C21" s="223" t="s">
        <v>196</v>
      </c>
      <c r="D21" s="233"/>
      <c r="E21" s="237"/>
      <c r="F21" s="229"/>
      <c r="G21" s="229"/>
    </row>
    <row r="22" spans="1:7" ht="27.9" customHeight="1">
      <c r="A22" s="224" t="s">
        <v>163</v>
      </c>
      <c r="B22" s="230">
        <v>1</v>
      </c>
      <c r="C22" s="223" t="s">
        <v>196</v>
      </c>
      <c r="D22" s="233"/>
      <c r="E22" s="237"/>
      <c r="F22" s="229"/>
      <c r="G22" s="229"/>
    </row>
    <row r="23" spans="1:7" ht="27.9" customHeight="1">
      <c r="A23" s="224" t="s">
        <v>58</v>
      </c>
      <c r="B23" s="230">
        <v>1</v>
      </c>
      <c r="C23" s="223" t="s">
        <v>196</v>
      </c>
      <c r="D23" s="233"/>
      <c r="E23" s="237"/>
      <c r="F23" s="229"/>
      <c r="G23" s="229"/>
    </row>
    <row r="24" spans="1:7" ht="27.9" customHeight="1">
      <c r="A24" s="224" t="s">
        <v>164</v>
      </c>
      <c r="B24" s="230">
        <v>1</v>
      </c>
      <c r="C24" s="223" t="s">
        <v>196</v>
      </c>
      <c r="D24" s="233"/>
      <c r="E24" s="237"/>
      <c r="F24" s="229"/>
      <c r="G24" s="229"/>
    </row>
    <row r="25" spans="1:7" ht="27.9" customHeight="1">
      <c r="A25" s="224" t="s">
        <v>166</v>
      </c>
      <c r="B25" s="230">
        <v>1</v>
      </c>
      <c r="C25" s="223" t="s">
        <v>196</v>
      </c>
      <c r="D25" s="233"/>
      <c r="E25" s="237"/>
      <c r="F25" s="229"/>
      <c r="G25" s="229"/>
    </row>
    <row r="26" spans="1:7" ht="27.9" customHeight="1">
      <c r="A26" s="224" t="s">
        <v>167</v>
      </c>
      <c r="B26" s="230">
        <v>1</v>
      </c>
      <c r="C26" s="223" t="s">
        <v>196</v>
      </c>
      <c r="D26" s="233"/>
      <c r="E26" s="237"/>
      <c r="F26" s="229"/>
      <c r="G26" s="229"/>
    </row>
    <row r="27" spans="1:7" ht="27.9" customHeight="1">
      <c r="A27" s="224" t="s">
        <v>168</v>
      </c>
      <c r="B27" s="230">
        <v>1</v>
      </c>
      <c r="C27" s="223" t="s">
        <v>196</v>
      </c>
      <c r="D27" s="233"/>
      <c r="E27" s="237"/>
      <c r="F27" s="229"/>
      <c r="G27" s="229"/>
    </row>
    <row r="28" spans="1:7" ht="27.9" customHeight="1">
      <c r="A28" s="224" t="s">
        <v>35</v>
      </c>
      <c r="B28" s="230">
        <v>1</v>
      </c>
      <c r="C28" s="223" t="s">
        <v>196</v>
      </c>
      <c r="D28" s="233"/>
      <c r="E28" s="237"/>
      <c r="F28" s="229"/>
      <c r="G28" s="229"/>
    </row>
    <row r="29" spans="1:7" ht="27.9" customHeight="1">
      <c r="A29" s="224" t="s">
        <v>169</v>
      </c>
      <c r="B29" s="230">
        <v>1</v>
      </c>
      <c r="C29" s="223" t="s">
        <v>196</v>
      </c>
      <c r="D29" s="233"/>
      <c r="E29" s="237"/>
      <c r="F29" s="229"/>
      <c r="G29" s="229"/>
    </row>
    <row r="30" spans="1:7" ht="27.9" customHeight="1">
      <c r="A30" s="224" t="s">
        <v>165</v>
      </c>
      <c r="B30" s="230">
        <v>1</v>
      </c>
      <c r="C30" s="223" t="s">
        <v>196</v>
      </c>
      <c r="D30" s="233"/>
      <c r="E30" s="237"/>
      <c r="F30" s="229"/>
      <c r="G30" s="229"/>
    </row>
    <row r="31" spans="1:7" ht="27.9" customHeight="1">
      <c r="A31" s="224" t="s">
        <v>170</v>
      </c>
      <c r="B31" s="230">
        <v>1</v>
      </c>
      <c r="C31" s="223" t="s">
        <v>196</v>
      </c>
      <c r="D31" s="233"/>
      <c r="E31" s="237"/>
      <c r="F31" s="229"/>
      <c r="G31" s="229"/>
    </row>
    <row r="32" spans="1:7" ht="27.9" customHeight="1">
      <c r="A32" s="224" t="s">
        <v>171</v>
      </c>
      <c r="B32" s="230">
        <v>1</v>
      </c>
      <c r="C32" s="223" t="s">
        <v>196</v>
      </c>
      <c r="D32" s="233"/>
      <c r="E32" s="237"/>
      <c r="F32" s="229"/>
      <c r="G32" s="229"/>
    </row>
    <row r="33" spans="1:7" ht="27.9" customHeight="1">
      <c r="A33" s="224" t="s">
        <v>172</v>
      </c>
      <c r="B33" s="230">
        <v>1</v>
      </c>
      <c r="C33" s="223" t="s">
        <v>196</v>
      </c>
      <c r="D33" s="233"/>
      <c r="E33" s="237"/>
      <c r="F33" s="229"/>
      <c r="G33" s="229"/>
    </row>
    <row r="34" spans="1:7" ht="27.9" customHeight="1">
      <c r="A34" s="224" t="s">
        <v>144</v>
      </c>
      <c r="B34" s="230">
        <v>1</v>
      </c>
      <c r="C34" s="223" t="s">
        <v>196</v>
      </c>
      <c r="D34" s="233"/>
      <c r="E34" s="237"/>
      <c r="F34" s="229"/>
      <c r="G34" s="229"/>
    </row>
    <row r="35" spans="1:7" ht="27.9" customHeight="1">
      <c r="A35" s="224" t="s">
        <v>52</v>
      </c>
      <c r="B35" s="230">
        <v>1</v>
      </c>
      <c r="C35" s="223" t="s">
        <v>196</v>
      </c>
      <c r="D35" s="233"/>
      <c r="E35" s="237"/>
      <c r="F35" s="229"/>
      <c r="G35" s="229"/>
    </row>
    <row r="36" spans="1:7" ht="27.9" customHeight="1">
      <c r="A36" s="224" t="s">
        <v>173</v>
      </c>
      <c r="B36" s="230">
        <v>1</v>
      </c>
      <c r="C36" s="223" t="s">
        <v>196</v>
      </c>
      <c r="D36" s="233"/>
      <c r="E36" s="237"/>
      <c r="F36" s="229"/>
      <c r="G36" s="229"/>
    </row>
    <row r="37" spans="1:7" ht="27.9" customHeight="1">
      <c r="A37" s="224" t="s">
        <v>140</v>
      </c>
      <c r="B37" s="230">
        <v>1</v>
      </c>
      <c r="C37" s="223" t="s">
        <v>196</v>
      </c>
      <c r="D37" s="233"/>
      <c r="E37" s="237"/>
      <c r="F37" s="229"/>
      <c r="G37" s="229"/>
    </row>
    <row r="38" spans="1:7" ht="27.9" customHeight="1">
      <c r="A38" s="224" t="s">
        <v>174</v>
      </c>
      <c r="B38" s="230">
        <v>1</v>
      </c>
      <c r="C38" s="223" t="s">
        <v>196</v>
      </c>
      <c r="D38" s="233"/>
      <c r="E38" s="237"/>
      <c r="F38" s="229"/>
      <c r="G38" s="229"/>
    </row>
    <row r="39" spans="1:7" ht="27.9" customHeight="1">
      <c r="A39" s="224" t="s">
        <v>137</v>
      </c>
      <c r="B39" s="230">
        <v>1</v>
      </c>
      <c r="C39" s="223" t="s">
        <v>196</v>
      </c>
      <c r="D39" s="233"/>
      <c r="E39" s="237"/>
      <c r="F39" s="229"/>
      <c r="G39" s="229"/>
    </row>
    <row r="40" spans="1:7" ht="27.9" customHeight="1">
      <c r="A40" s="224" t="s">
        <v>175</v>
      </c>
      <c r="B40" s="230">
        <v>1</v>
      </c>
      <c r="C40" s="223" t="s">
        <v>196</v>
      </c>
      <c r="D40" s="233"/>
      <c r="E40" s="237"/>
      <c r="F40" s="229"/>
      <c r="G40" s="229"/>
    </row>
    <row r="41" spans="1:7" ht="27.9" customHeight="1">
      <c r="A41" s="224" t="s">
        <v>176</v>
      </c>
      <c r="B41" s="230">
        <v>1</v>
      </c>
      <c r="C41" s="223" t="s">
        <v>196</v>
      </c>
      <c r="D41" s="233"/>
      <c r="E41" s="237"/>
      <c r="F41" s="229"/>
      <c r="G41" s="229"/>
    </row>
    <row r="42" spans="1:7" ht="27.9" customHeight="1">
      <c r="A42" s="224" t="s">
        <v>177</v>
      </c>
      <c r="B42" s="230">
        <v>1</v>
      </c>
      <c r="C42" s="223" t="s">
        <v>196</v>
      </c>
      <c r="D42" s="233"/>
      <c r="E42" s="237"/>
      <c r="F42" s="229"/>
      <c r="G42" s="229"/>
    </row>
    <row r="43" spans="1:7" ht="27.9" customHeight="1">
      <c r="A43" s="224" t="s">
        <v>77</v>
      </c>
      <c r="B43" s="230">
        <v>1</v>
      </c>
      <c r="C43" s="223" t="s">
        <v>196</v>
      </c>
      <c r="D43" s="233"/>
      <c r="E43" s="237"/>
      <c r="F43" s="229"/>
      <c r="G43" s="229"/>
    </row>
    <row r="44" spans="1:7" ht="27.9" customHeight="1">
      <c r="A44" s="224" t="s">
        <v>178</v>
      </c>
      <c r="B44" s="230">
        <v>1</v>
      </c>
      <c r="C44" s="223" t="s">
        <v>196</v>
      </c>
      <c r="D44" s="233"/>
      <c r="E44" s="237"/>
      <c r="F44" s="229"/>
      <c r="G44" s="229"/>
    </row>
    <row r="45" spans="1:7" ht="27.9" customHeight="1">
      <c r="A45" s="224" t="s">
        <v>57</v>
      </c>
      <c r="B45" s="230">
        <v>1</v>
      </c>
      <c r="C45" s="223" t="s">
        <v>196</v>
      </c>
      <c r="D45" s="233"/>
      <c r="E45" s="237"/>
      <c r="F45" s="229"/>
      <c r="G45" s="229"/>
    </row>
    <row r="46" spans="1:7" ht="27.9" customHeight="1">
      <c r="A46" s="224" t="s">
        <v>179</v>
      </c>
      <c r="B46" s="230">
        <v>1</v>
      </c>
      <c r="C46" s="223" t="s">
        <v>196</v>
      </c>
      <c r="D46" s="233"/>
      <c r="E46" s="237"/>
      <c r="F46" s="229"/>
      <c r="G46" s="229"/>
    </row>
    <row r="47" spans="1:7" ht="27.9" customHeight="1">
      <c r="A47" s="224" t="s">
        <v>180</v>
      </c>
      <c r="B47" s="230">
        <v>1</v>
      </c>
      <c r="C47" s="223" t="s">
        <v>196</v>
      </c>
      <c r="D47" s="233"/>
      <c r="E47" s="237"/>
      <c r="F47" s="229"/>
      <c r="G47" s="229"/>
    </row>
    <row r="48" spans="1:7" ht="27.9" customHeight="1">
      <c r="A48" s="224" t="s">
        <v>119</v>
      </c>
      <c r="B48" s="230">
        <v>1</v>
      </c>
      <c r="C48" s="223" t="s">
        <v>196</v>
      </c>
      <c r="D48" s="233"/>
      <c r="E48" s="237"/>
      <c r="F48" s="229"/>
      <c r="G48" s="229"/>
    </row>
    <row r="49" spans="1:7" ht="27.9" customHeight="1">
      <c r="A49" s="224" t="s">
        <v>181</v>
      </c>
      <c r="B49" s="230">
        <v>1</v>
      </c>
      <c r="C49" s="223" t="s">
        <v>196</v>
      </c>
      <c r="D49" s="233"/>
      <c r="E49" s="237"/>
      <c r="F49" s="229"/>
      <c r="G49" s="229"/>
    </row>
    <row r="50" spans="1:7" ht="27.9" customHeight="1">
      <c r="A50" s="224" t="s">
        <v>182</v>
      </c>
      <c r="B50" s="230">
        <v>1</v>
      </c>
      <c r="C50" s="223" t="s">
        <v>196</v>
      </c>
      <c r="D50" s="233"/>
      <c r="E50" s="237"/>
      <c r="F50" s="229"/>
      <c r="G50" s="229"/>
    </row>
    <row r="51" spans="1:7" ht="27.9" customHeight="1">
      <c r="A51" s="224" t="s">
        <v>184</v>
      </c>
      <c r="B51" s="230">
        <v>1</v>
      </c>
      <c r="C51" s="223" t="s">
        <v>196</v>
      </c>
      <c r="D51" s="233"/>
      <c r="E51" s="237"/>
      <c r="F51" s="229"/>
      <c r="G51" s="229"/>
    </row>
    <row r="52" spans="1:7" ht="27.9" customHeight="1">
      <c r="A52" s="224" t="s">
        <v>185</v>
      </c>
      <c r="B52" s="230">
        <v>1</v>
      </c>
      <c r="C52" s="223" t="s">
        <v>196</v>
      </c>
      <c r="D52" s="233"/>
      <c r="E52" s="237"/>
      <c r="F52" s="229"/>
      <c r="G52" s="229"/>
    </row>
    <row r="53" spans="1:7" ht="27.9" customHeight="1">
      <c r="A53" s="224" t="s">
        <v>8</v>
      </c>
      <c r="B53" s="230">
        <v>1</v>
      </c>
      <c r="C53" s="223" t="s">
        <v>196</v>
      </c>
      <c r="D53" s="233"/>
      <c r="E53" s="237"/>
      <c r="F53" s="229"/>
      <c r="G53" s="229"/>
    </row>
    <row r="54" spans="1:7" ht="27.9" customHeight="1">
      <c r="A54" s="224" t="s">
        <v>16</v>
      </c>
      <c r="B54" s="230">
        <v>1</v>
      </c>
      <c r="C54" s="223" t="s">
        <v>196</v>
      </c>
      <c r="D54" s="233"/>
      <c r="E54" s="237"/>
      <c r="F54" s="229"/>
      <c r="G54" s="229"/>
    </row>
    <row r="55" spans="1:7" ht="27.9" customHeight="1">
      <c r="A55" s="224" t="s">
        <v>186</v>
      </c>
      <c r="B55" s="230">
        <v>1</v>
      </c>
      <c r="C55" s="223" t="s">
        <v>196</v>
      </c>
      <c r="D55" s="233"/>
      <c r="E55" s="237"/>
      <c r="F55" s="229"/>
      <c r="G55" s="229"/>
    </row>
    <row r="56" spans="1:7" ht="27.9" customHeight="1">
      <c r="A56" s="224" t="s">
        <v>41</v>
      </c>
      <c r="B56" s="230">
        <v>1</v>
      </c>
      <c r="C56" s="223" t="s">
        <v>196</v>
      </c>
      <c r="D56" s="233"/>
      <c r="E56" s="237"/>
      <c r="F56" s="229"/>
      <c r="G56" s="229"/>
    </row>
    <row r="57" spans="1:7" ht="27.9" customHeight="1">
      <c r="A57" s="224" t="s">
        <v>187</v>
      </c>
      <c r="B57" s="230">
        <v>1</v>
      </c>
      <c r="C57" s="223" t="s">
        <v>196</v>
      </c>
      <c r="D57" s="233"/>
      <c r="E57" s="237"/>
      <c r="F57" s="229"/>
      <c r="G57" s="229"/>
    </row>
    <row r="58" spans="1:7" ht="27.9" customHeight="1">
      <c r="A58" s="224" t="s">
        <v>188</v>
      </c>
      <c r="B58" s="230">
        <v>1</v>
      </c>
      <c r="C58" s="223" t="s">
        <v>196</v>
      </c>
      <c r="D58" s="233"/>
      <c r="E58" s="237"/>
      <c r="F58" s="229"/>
      <c r="G58" s="229"/>
    </row>
    <row r="59" spans="1:7" ht="27.9" customHeight="1">
      <c r="A59" s="224" t="s">
        <v>189</v>
      </c>
      <c r="B59" s="230">
        <v>1</v>
      </c>
      <c r="C59" s="223" t="s">
        <v>196</v>
      </c>
      <c r="D59" s="233"/>
      <c r="E59" s="237"/>
      <c r="F59" s="229"/>
      <c r="G59" s="229"/>
    </row>
    <row r="60" spans="1:7" ht="27.9" customHeight="1">
      <c r="A60" s="224" t="s">
        <v>190</v>
      </c>
      <c r="B60" s="230">
        <v>1</v>
      </c>
      <c r="C60" s="223" t="s">
        <v>196</v>
      </c>
      <c r="D60" s="233"/>
      <c r="E60" s="237"/>
      <c r="F60" s="229"/>
      <c r="G60" s="229"/>
    </row>
    <row r="61" spans="1:7" ht="27.9" customHeight="1">
      <c r="A61" s="224" t="s">
        <v>191</v>
      </c>
      <c r="B61" s="230">
        <v>1</v>
      </c>
      <c r="C61" s="223" t="s">
        <v>196</v>
      </c>
      <c r="D61" s="233"/>
      <c r="E61" s="237"/>
      <c r="F61" s="229"/>
      <c r="G61" s="229"/>
    </row>
    <row r="62" spans="1:7" ht="24.75" customHeight="1"/>
    <row r="63" spans="1:7" ht="24.75" customHeight="1"/>
    <row r="64" spans="1:7" ht="24.75" customHeight="1"/>
    <row r="65" ht="24.75" customHeight="1"/>
    <row r="66" ht="24.75" customHeight="1"/>
    <row r="67" ht="24.75" customHeight="1"/>
    <row r="68" ht="24.75" customHeight="1"/>
    <row r="69" ht="24.75" customHeight="1"/>
    <row r="70" ht="24.75" customHeight="1"/>
    <row r="71" ht="24.75" customHeight="1"/>
    <row r="72" ht="24.75" customHeight="1"/>
    <row r="73" ht="24.75" customHeight="1"/>
    <row r="74" ht="24.75" customHeight="1"/>
    <row r="75" ht="24.75" customHeight="1"/>
    <row r="76" ht="24.75" customHeight="1"/>
    <row r="77" ht="24.75" customHeight="1"/>
    <row r="78" ht="24.75" customHeight="1"/>
    <row r="79" ht="24.75" customHeight="1"/>
    <row r="80" ht="24.75" customHeight="1"/>
    <row r="81" ht="24.75" customHeight="1"/>
    <row r="82" ht="24.75" customHeight="1"/>
    <row r="83" ht="24.75" customHeight="1"/>
    <row r="84" ht="24.75"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sheetData>
  <mergeCells count="5">
    <mergeCell ref="A1:G1"/>
    <mergeCell ref="B6:C6"/>
    <mergeCell ref="B7:C7"/>
    <mergeCell ref="B8:C8"/>
    <mergeCell ref="D10:E10"/>
  </mergeCells>
  <phoneticPr fontId="4"/>
  <printOptions horizontalCentered="1"/>
  <pageMargins left="0.78740157480314965" right="0.19685039370078741" top="0.78740157480314965" bottom="0.39370078740157483" header="0.51181102362204722" footer="0.51181102362204722"/>
  <pageSetup paperSize="9" scale="4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tabColor rgb="FFFF0000"/>
    <pageSetUpPr fitToPage="1"/>
  </sheetPr>
  <dimension ref="A1:X73"/>
  <sheetViews>
    <sheetView showGridLines="0" view="pageBreakPreview" zoomScale="85" zoomScaleNormal="80" zoomScaleSheetLayoutView="85" workbookViewId="0">
      <selection activeCell="B60" sqref="B60:O60"/>
    </sheetView>
  </sheetViews>
  <sheetFormatPr defaultColWidth="9" defaultRowHeight="13.2"/>
  <cols>
    <col min="1" max="1" width="2.6640625" style="241" customWidth="1"/>
    <col min="2" max="2" width="3.44140625" style="242" customWidth="1"/>
    <col min="3" max="3" width="5.109375" style="242" customWidth="1"/>
    <col min="4" max="8" width="6.21875" style="242" customWidth="1"/>
    <col min="9" max="9" width="3.33203125" style="242" customWidth="1"/>
    <col min="10" max="13" width="4.6640625" style="242" customWidth="1"/>
    <col min="14" max="14" width="7.109375" style="242" customWidth="1"/>
    <col min="15" max="15" width="16.5546875" style="242" customWidth="1"/>
    <col min="16" max="16" width="4.6640625" style="243" customWidth="1"/>
    <col min="17" max="18" width="6" style="242" customWidth="1"/>
    <col min="19" max="19" width="4.6640625" style="243" customWidth="1"/>
    <col min="20" max="20" width="6" style="243" customWidth="1"/>
    <col min="21" max="21" width="8.6640625" style="244" customWidth="1"/>
    <col min="22" max="22" width="1.44140625" style="244" customWidth="1"/>
    <col min="23" max="23" width="9.77734375" style="241" customWidth="1"/>
    <col min="24" max="24" width="3.6640625" style="241" bestFit="1" customWidth="1"/>
    <col min="25" max="28" width="9.6640625" style="241" customWidth="1"/>
    <col min="29" max="16384" width="9" style="241"/>
  </cols>
  <sheetData>
    <row r="1" spans="1:24" ht="41.25" customHeight="1">
      <c r="A1" s="7"/>
      <c r="B1" s="9"/>
      <c r="C1" s="9"/>
      <c r="D1" s="9"/>
      <c r="E1" s="51"/>
      <c r="F1" s="51"/>
      <c r="G1" s="51"/>
      <c r="H1" s="51"/>
      <c r="I1" s="51"/>
      <c r="J1" s="51"/>
      <c r="K1" s="51"/>
      <c r="L1" s="51"/>
      <c r="M1" s="51"/>
      <c r="N1" s="51"/>
      <c r="O1" s="51"/>
      <c r="P1" s="284" t="s">
        <v>149</v>
      </c>
      <c r="Q1" s="284"/>
      <c r="R1" s="284"/>
      <c r="S1" s="297"/>
      <c r="T1" s="297"/>
      <c r="U1" s="168"/>
      <c r="V1" s="168"/>
      <c r="W1" s="7"/>
    </row>
    <row r="2" spans="1:24" ht="17.25" customHeight="1">
      <c r="A2" s="7"/>
      <c r="B2" s="9"/>
      <c r="C2" s="9"/>
      <c r="D2" s="9"/>
      <c r="E2" s="51"/>
      <c r="F2" s="51"/>
      <c r="G2" s="51"/>
      <c r="H2" s="51"/>
      <c r="I2" s="51"/>
      <c r="J2" s="51"/>
      <c r="K2" s="51"/>
      <c r="L2" s="51"/>
      <c r="M2" s="51"/>
      <c r="N2" s="51"/>
      <c r="O2" s="51"/>
      <c r="P2" s="119" t="s">
        <v>23</v>
      </c>
      <c r="Q2" s="137"/>
      <c r="R2" s="137"/>
      <c r="S2" s="137"/>
      <c r="T2" s="161"/>
      <c r="U2" s="168"/>
      <c r="V2" s="168"/>
      <c r="W2" s="7"/>
    </row>
    <row r="3" spans="1:24" ht="15" customHeight="1">
      <c r="A3" s="7"/>
      <c r="B3" s="10"/>
      <c r="C3" s="22"/>
      <c r="D3" s="22"/>
      <c r="E3" s="22"/>
      <c r="F3" s="22"/>
      <c r="G3" s="22"/>
      <c r="H3" s="22"/>
      <c r="I3" s="22"/>
      <c r="J3" s="22"/>
      <c r="K3" s="22"/>
      <c r="L3" s="22"/>
      <c r="M3" s="22"/>
      <c r="N3" s="22"/>
      <c r="O3" s="102"/>
      <c r="P3" s="120"/>
      <c r="Q3" s="138"/>
      <c r="R3" s="138"/>
      <c r="S3" s="138"/>
      <c r="T3" s="162"/>
      <c r="U3" s="168"/>
      <c r="V3" s="168"/>
      <c r="W3" s="7"/>
    </row>
    <row r="4" spans="1:24" ht="13.5" customHeight="1">
      <c r="A4" s="7"/>
      <c r="B4" s="11" t="str">
        <f>IF(OR(L12="",L13="",L14="",L15="",L16=""),"（入札参加者）の欄を記入してください。","")</f>
        <v>（入札参加者）の欄を記入してください。</v>
      </c>
      <c r="C4" s="22"/>
      <c r="D4" s="22"/>
      <c r="E4" s="22"/>
      <c r="F4" s="22"/>
      <c r="G4" s="22"/>
      <c r="H4" s="22"/>
      <c r="I4" s="22"/>
      <c r="J4" s="22"/>
      <c r="K4" s="22"/>
      <c r="L4" s="22"/>
      <c r="M4" s="22"/>
      <c r="N4" s="22"/>
      <c r="O4" s="103"/>
      <c r="P4" s="120"/>
      <c r="Q4" s="138"/>
      <c r="R4" s="138"/>
      <c r="S4" s="138"/>
      <c r="T4" s="162"/>
      <c r="U4" s="168"/>
      <c r="V4" s="168"/>
      <c r="W4" s="7"/>
    </row>
    <row r="5" spans="1:24" ht="15" customHeight="1">
      <c r="A5" s="7"/>
      <c r="B5" s="11"/>
      <c r="C5" s="22"/>
      <c r="D5" s="22"/>
      <c r="E5" s="22"/>
      <c r="F5" s="22"/>
      <c r="G5" s="22"/>
      <c r="H5" s="22"/>
      <c r="I5" s="64"/>
      <c r="J5" s="22"/>
      <c r="K5" s="22"/>
      <c r="L5" s="22"/>
      <c r="M5" s="22"/>
      <c r="N5" s="101" t="s">
        <v>20</v>
      </c>
      <c r="O5" s="104"/>
      <c r="P5" s="121"/>
      <c r="Q5" s="139"/>
      <c r="R5" s="139"/>
      <c r="S5" s="139"/>
      <c r="T5" s="163"/>
      <c r="U5" s="168"/>
      <c r="V5" s="168"/>
      <c r="W5" s="7"/>
    </row>
    <row r="6" spans="1:24" ht="15" customHeight="1">
      <c r="A6" s="7"/>
      <c r="B6" s="12"/>
      <c r="C6" s="12"/>
      <c r="D6" s="12"/>
      <c r="E6" s="12"/>
      <c r="F6" s="12"/>
      <c r="G6" s="12"/>
      <c r="H6" s="12"/>
      <c r="I6" s="12"/>
      <c r="J6" s="12"/>
      <c r="K6" s="12"/>
      <c r="L6" s="12"/>
      <c r="M6" s="12"/>
      <c r="N6" s="12"/>
      <c r="O6" s="12"/>
      <c r="P6" s="122" t="s">
        <v>48</v>
      </c>
      <c r="Q6" s="122"/>
      <c r="R6" s="122"/>
      <c r="S6" s="122"/>
      <c r="T6" s="122"/>
      <c r="U6" s="140"/>
      <c r="V6" s="140"/>
      <c r="W6" s="7"/>
    </row>
    <row r="7" spans="1:24" ht="13.5" customHeight="1">
      <c r="A7" s="7"/>
      <c r="B7" s="12"/>
      <c r="C7" s="12"/>
      <c r="D7" s="12"/>
      <c r="E7" s="12"/>
      <c r="F7" s="12"/>
      <c r="G7" s="12"/>
      <c r="H7" s="12"/>
      <c r="I7" s="12"/>
      <c r="J7" s="12"/>
      <c r="K7" s="12"/>
      <c r="L7" s="12"/>
      <c r="M7" s="12"/>
      <c r="N7" s="12"/>
      <c r="O7" s="12"/>
      <c r="P7" s="123"/>
      <c r="Q7" s="140"/>
      <c r="R7" s="140"/>
      <c r="S7" s="140"/>
      <c r="T7" s="140"/>
      <c r="U7" s="140"/>
      <c r="V7" s="140"/>
      <c r="W7" s="7"/>
    </row>
    <row r="8" spans="1:24" ht="13.5" customHeight="1">
      <c r="A8" s="7"/>
      <c r="B8" s="13" t="s">
        <v>0</v>
      </c>
      <c r="C8" s="13"/>
      <c r="D8" s="9"/>
      <c r="E8" s="9"/>
      <c r="F8" s="9"/>
      <c r="G8" s="9"/>
      <c r="H8" s="9"/>
      <c r="I8" s="9"/>
      <c r="J8" s="9"/>
      <c r="K8" s="9"/>
      <c r="L8" s="9"/>
      <c r="M8" s="9"/>
      <c r="N8" s="9"/>
      <c r="O8" s="9"/>
      <c r="P8" s="285" t="s">
        <v>102</v>
      </c>
      <c r="Q8" s="285"/>
      <c r="R8" s="285"/>
      <c r="S8" s="285"/>
      <c r="T8" s="285"/>
      <c r="U8" s="169"/>
      <c r="V8" s="169"/>
      <c r="W8" s="7"/>
    </row>
    <row r="9" spans="1:24" ht="14.25" customHeight="1">
      <c r="A9" s="7"/>
      <c r="B9" s="24" t="str">
        <f>発注者入力!B9</f>
        <v>春日部市水道事業管理者 宗広　則行　あて</v>
      </c>
      <c r="C9" s="24"/>
      <c r="D9" s="24"/>
      <c r="E9" s="24"/>
      <c r="F9" s="24"/>
      <c r="G9" s="24"/>
      <c r="H9" s="24"/>
      <c r="I9" s="267"/>
      <c r="J9" s="9"/>
      <c r="K9" s="9"/>
      <c r="L9" s="9"/>
      <c r="M9" s="9"/>
      <c r="N9" s="9"/>
      <c r="O9" s="9"/>
      <c r="P9" s="125" t="s">
        <v>34</v>
      </c>
      <c r="Q9" s="9"/>
      <c r="R9" s="9"/>
      <c r="S9" s="23"/>
      <c r="T9" s="23"/>
      <c r="U9" s="170"/>
      <c r="V9" s="170"/>
      <c r="W9" s="7"/>
    </row>
    <row r="10" spans="1:24" ht="14.25" customHeight="1">
      <c r="A10" s="7"/>
      <c r="B10" s="9"/>
      <c r="C10" s="23"/>
      <c r="D10" s="23"/>
      <c r="E10" s="23"/>
      <c r="F10" s="23"/>
      <c r="G10" s="23"/>
      <c r="H10" s="23"/>
      <c r="I10" s="23"/>
      <c r="J10" s="9"/>
      <c r="K10" s="9"/>
      <c r="L10" s="9"/>
      <c r="M10" s="9"/>
      <c r="N10" s="9"/>
      <c r="O10" s="9"/>
      <c r="P10" s="23"/>
      <c r="Q10" s="23"/>
      <c r="R10" s="23"/>
      <c r="S10" s="23"/>
      <c r="T10" s="23"/>
      <c r="U10" s="23"/>
      <c r="V10" s="23"/>
      <c r="W10" s="7"/>
    </row>
    <row r="11" spans="1:24" ht="14.25" customHeight="1">
      <c r="A11" s="7"/>
      <c r="B11" s="9"/>
      <c r="C11" s="9"/>
      <c r="D11" s="9"/>
      <c r="E11" s="9"/>
      <c r="F11" s="9"/>
      <c r="G11" s="9"/>
      <c r="H11" s="9"/>
      <c r="I11" s="9"/>
      <c r="J11" s="13" t="s">
        <v>4</v>
      </c>
      <c r="K11" s="13"/>
      <c r="L11" s="13"/>
      <c r="M11" s="9"/>
      <c r="N11" s="9"/>
      <c r="O11" s="9"/>
      <c r="P11" s="126"/>
      <c r="Q11" s="9"/>
      <c r="R11" s="9"/>
      <c r="S11" s="23"/>
      <c r="T11" s="23"/>
      <c r="U11" s="170"/>
      <c r="V11" s="170"/>
      <c r="W11" s="7"/>
    </row>
    <row r="12" spans="1:24" ht="18.75" customHeight="1">
      <c r="A12" s="7"/>
      <c r="B12" s="7"/>
      <c r="C12" s="7"/>
      <c r="D12" s="7"/>
      <c r="E12" s="7"/>
      <c r="F12" s="7"/>
      <c r="G12" s="7"/>
      <c r="H12" s="7"/>
      <c r="I12" s="7"/>
      <c r="J12" s="79" t="s">
        <v>7</v>
      </c>
      <c r="K12" s="79"/>
      <c r="L12" s="275"/>
      <c r="M12" s="275"/>
      <c r="N12" s="275"/>
      <c r="O12" s="275"/>
      <c r="P12" s="275"/>
      <c r="Q12" s="275"/>
      <c r="R12" s="275"/>
      <c r="S12" s="275"/>
      <c r="T12" s="275"/>
      <c r="U12" s="275"/>
      <c r="V12" s="7"/>
      <c r="W12" s="7"/>
    </row>
    <row r="13" spans="1:24" ht="18.75" customHeight="1">
      <c r="A13" s="7"/>
      <c r="B13" s="7"/>
      <c r="C13" s="7"/>
      <c r="D13" s="7"/>
      <c r="E13" s="7"/>
      <c r="F13" s="7"/>
      <c r="G13" s="7"/>
      <c r="H13" s="7"/>
      <c r="I13" s="7"/>
      <c r="J13" s="80" t="s">
        <v>18</v>
      </c>
      <c r="K13" s="80"/>
      <c r="L13" s="276"/>
      <c r="M13" s="276"/>
      <c r="N13" s="276"/>
      <c r="O13" s="276"/>
      <c r="P13" s="276"/>
      <c r="Q13" s="276"/>
      <c r="R13" s="276"/>
      <c r="S13" s="276"/>
      <c r="T13" s="276"/>
      <c r="U13" s="276"/>
      <c r="V13" s="7"/>
      <c r="W13" s="7"/>
    </row>
    <row r="14" spans="1:24" ht="18.75" customHeight="1">
      <c r="A14" s="7"/>
      <c r="B14" s="7"/>
      <c r="C14" s="7"/>
      <c r="D14" s="7"/>
      <c r="E14" s="7"/>
      <c r="F14" s="7"/>
      <c r="G14" s="7"/>
      <c r="H14" s="7"/>
      <c r="I14" s="7"/>
      <c r="J14" s="79" t="s">
        <v>11</v>
      </c>
      <c r="K14" s="79"/>
      <c r="L14" s="276"/>
      <c r="M14" s="276"/>
      <c r="N14" s="276"/>
      <c r="O14" s="276"/>
      <c r="P14" s="276"/>
      <c r="Q14" s="276"/>
      <c r="R14" s="276"/>
      <c r="S14" s="154"/>
      <c r="T14" s="164"/>
      <c r="U14" s="171"/>
      <c r="V14" s="171"/>
      <c r="W14" s="7"/>
    </row>
    <row r="15" spans="1:24" ht="18.75" customHeight="1">
      <c r="A15" s="7"/>
      <c r="B15" s="7"/>
      <c r="C15" s="7"/>
      <c r="D15" s="7"/>
      <c r="E15" s="7"/>
      <c r="F15" s="7"/>
      <c r="G15" s="7"/>
      <c r="H15" s="7"/>
      <c r="I15" s="7"/>
      <c r="J15" s="81" t="s">
        <v>13</v>
      </c>
      <c r="K15" s="81"/>
      <c r="L15" s="277"/>
      <c r="M15" s="277"/>
      <c r="N15" s="277"/>
      <c r="O15" s="277"/>
      <c r="P15" s="277"/>
      <c r="Q15" s="277"/>
      <c r="R15" s="277"/>
      <c r="S15" s="155"/>
      <c r="T15" s="155"/>
      <c r="U15" s="155"/>
      <c r="V15" s="155"/>
      <c r="W15" s="155"/>
      <c r="X15" s="322"/>
    </row>
    <row r="16" spans="1:24" ht="18.75" customHeight="1">
      <c r="A16" s="7"/>
      <c r="B16" s="7"/>
      <c r="C16" s="7"/>
      <c r="D16" s="7"/>
      <c r="E16" s="7"/>
      <c r="F16" s="7"/>
      <c r="G16" s="7"/>
      <c r="H16" s="7"/>
      <c r="I16" s="7"/>
      <c r="J16" s="79" t="s">
        <v>19</v>
      </c>
      <c r="K16" s="79"/>
      <c r="L16" s="278"/>
      <c r="M16" s="278"/>
      <c r="N16" s="278"/>
      <c r="O16" s="278"/>
      <c r="P16" s="97"/>
      <c r="Q16" s="97"/>
      <c r="R16" s="97"/>
      <c r="S16" s="154"/>
      <c r="T16" s="164"/>
      <c r="U16" s="171"/>
      <c r="V16" s="171"/>
      <c r="W16" s="7"/>
    </row>
    <row r="17" spans="1:24" ht="18" customHeight="1">
      <c r="A17" s="7"/>
      <c r="B17" s="9"/>
      <c r="C17" s="9"/>
      <c r="D17" s="9"/>
      <c r="E17" s="9"/>
      <c r="F17" s="9"/>
      <c r="G17" s="9"/>
      <c r="H17" s="9"/>
      <c r="I17" s="9"/>
      <c r="J17" s="9"/>
      <c r="K17" s="9"/>
      <c r="L17" s="9"/>
      <c r="M17" s="99"/>
      <c r="N17" s="99"/>
      <c r="O17" s="99"/>
      <c r="P17" s="99"/>
      <c r="Q17" s="99"/>
      <c r="R17" s="149"/>
      <c r="S17" s="149"/>
      <c r="T17" s="149"/>
      <c r="U17" s="149"/>
      <c r="V17" s="149"/>
      <c r="W17" s="149"/>
      <c r="X17" s="323"/>
    </row>
    <row r="18" spans="1:24" ht="29.25" customHeight="1">
      <c r="A18" s="7"/>
      <c r="B18" s="15" t="s">
        <v>1</v>
      </c>
      <c r="C18" s="24"/>
      <c r="D18" s="24"/>
      <c r="E18" s="24"/>
      <c r="F18" s="24"/>
      <c r="G18" s="24"/>
      <c r="H18" s="24"/>
      <c r="I18" s="24"/>
      <c r="J18" s="24"/>
      <c r="K18" s="24"/>
      <c r="L18" s="24"/>
      <c r="M18" s="24"/>
      <c r="N18" s="24"/>
      <c r="O18" s="24"/>
      <c r="P18" s="24"/>
      <c r="Q18" s="24"/>
      <c r="R18" s="24"/>
      <c r="S18" s="24"/>
      <c r="T18" s="24"/>
      <c r="U18" s="24"/>
      <c r="V18" s="24"/>
      <c r="W18" s="7"/>
    </row>
    <row r="19" spans="1:24">
      <c r="A19" s="7"/>
      <c r="B19" s="16"/>
      <c r="C19" s="16"/>
      <c r="D19" s="16"/>
      <c r="E19" s="16"/>
      <c r="F19" s="16"/>
      <c r="G19" s="16"/>
      <c r="H19" s="16"/>
      <c r="I19" s="16"/>
      <c r="J19" s="16"/>
      <c r="K19" s="16"/>
      <c r="L19" s="16"/>
      <c r="M19" s="16"/>
      <c r="N19" s="16"/>
      <c r="O19" s="16"/>
      <c r="P19" s="16"/>
      <c r="Q19" s="16"/>
      <c r="R19" s="16"/>
      <c r="S19" s="16"/>
      <c r="T19" s="16"/>
      <c r="U19" s="16"/>
      <c r="V19" s="16"/>
      <c r="W19" s="7"/>
    </row>
    <row r="20" spans="1:24" ht="13.5" customHeight="1">
      <c r="A20" s="7"/>
      <c r="B20" s="7"/>
      <c r="C20" s="25" t="s">
        <v>134</v>
      </c>
      <c r="D20" s="25"/>
      <c r="E20" s="53" t="str">
        <f>発注者入力!E20</f>
        <v>R8新設配都計道(中央通り線2工区)整備工事（概数設計）</v>
      </c>
      <c r="F20" s="53"/>
      <c r="G20" s="53"/>
      <c r="H20" s="53"/>
      <c r="I20" s="53"/>
      <c r="J20" s="53"/>
      <c r="K20" s="53"/>
      <c r="L20" s="53"/>
      <c r="M20" s="53"/>
      <c r="N20" s="53"/>
      <c r="O20" s="53"/>
      <c r="P20" s="53"/>
      <c r="Q20" s="53"/>
      <c r="R20" s="53"/>
      <c r="S20" s="53"/>
      <c r="T20" s="53"/>
      <c r="U20" s="170"/>
      <c r="V20" s="170"/>
      <c r="W20" s="7"/>
    </row>
    <row r="21" spans="1:24" ht="3" customHeight="1">
      <c r="A21" s="7"/>
      <c r="B21" s="7"/>
      <c r="C21" s="25"/>
      <c r="D21" s="25"/>
      <c r="E21" s="53"/>
      <c r="F21" s="53"/>
      <c r="G21" s="53"/>
      <c r="H21" s="53"/>
      <c r="I21" s="53"/>
      <c r="J21" s="53"/>
      <c r="K21" s="53"/>
      <c r="L21" s="53"/>
      <c r="M21" s="53"/>
      <c r="N21" s="53"/>
      <c r="O21" s="53"/>
      <c r="P21" s="53"/>
      <c r="Q21" s="53"/>
      <c r="R21" s="53"/>
      <c r="S21" s="53"/>
      <c r="T21" s="53"/>
      <c r="U21" s="170"/>
      <c r="V21" s="170"/>
      <c r="W21" s="7"/>
    </row>
    <row r="22" spans="1:24" ht="13.5" customHeight="1">
      <c r="A22" s="7"/>
      <c r="B22" s="7"/>
      <c r="C22" s="26" t="s">
        <v>22</v>
      </c>
      <c r="D22" s="26"/>
      <c r="E22" s="53" t="str">
        <f>発注者入力!E22</f>
        <v>春日部市粕壁二丁目外2地内</v>
      </c>
      <c r="F22" s="53"/>
      <c r="G22" s="53"/>
      <c r="H22" s="53"/>
      <c r="I22" s="53"/>
      <c r="J22" s="53"/>
      <c r="K22" s="53"/>
      <c r="L22" s="53"/>
      <c r="M22" s="53"/>
      <c r="N22" s="53"/>
      <c r="O22" s="53"/>
      <c r="P22" s="53"/>
      <c r="Q22" s="53"/>
      <c r="R22" s="53"/>
      <c r="S22" s="53"/>
      <c r="T22" s="53"/>
      <c r="U22" s="170"/>
      <c r="V22" s="170"/>
      <c r="W22" s="7"/>
    </row>
    <row r="23" spans="1:24" ht="6.75" customHeight="1">
      <c r="A23" s="7"/>
      <c r="B23" s="9"/>
      <c r="C23" s="9"/>
      <c r="D23" s="9"/>
      <c r="E23" s="9"/>
      <c r="F23" s="9"/>
      <c r="G23" s="9"/>
      <c r="H23" s="9"/>
      <c r="I23" s="9"/>
      <c r="J23" s="9"/>
      <c r="K23" s="9"/>
      <c r="L23" s="9"/>
      <c r="M23" s="9"/>
      <c r="N23" s="9"/>
      <c r="O23" s="9"/>
      <c r="P23" s="127"/>
      <c r="Q23" s="127"/>
      <c r="R23" s="127"/>
      <c r="S23" s="127"/>
      <c r="T23" s="23"/>
      <c r="U23" s="170"/>
      <c r="V23" s="170"/>
      <c r="W23" s="7"/>
    </row>
    <row r="24" spans="1:24">
      <c r="A24" s="7"/>
      <c r="B24" s="17" t="s">
        <v>24</v>
      </c>
      <c r="C24" s="27"/>
      <c r="D24" s="27"/>
      <c r="E24" s="27"/>
      <c r="F24" s="27"/>
      <c r="G24" s="27"/>
      <c r="H24" s="27"/>
      <c r="I24" s="27"/>
      <c r="J24" s="27"/>
      <c r="K24" s="27"/>
      <c r="L24" s="27"/>
      <c r="M24" s="27"/>
      <c r="N24" s="27"/>
      <c r="O24" s="105"/>
      <c r="P24" s="128" t="s">
        <v>26</v>
      </c>
      <c r="Q24" s="128" t="s">
        <v>27</v>
      </c>
      <c r="R24" s="150" t="s">
        <v>17</v>
      </c>
      <c r="S24" s="31" t="s">
        <v>28</v>
      </c>
      <c r="T24" s="165"/>
      <c r="U24" s="170"/>
      <c r="V24" s="170"/>
      <c r="W24" s="310" t="s">
        <v>111</v>
      </c>
    </row>
    <row r="25" spans="1:24" ht="13.95">
      <c r="A25" s="7"/>
      <c r="B25" s="18" t="s">
        <v>76</v>
      </c>
      <c r="C25" s="28"/>
      <c r="D25" s="28"/>
      <c r="E25" s="28"/>
      <c r="F25" s="28"/>
      <c r="G25" s="28"/>
      <c r="H25" s="54"/>
      <c r="I25" s="18" t="s">
        <v>78</v>
      </c>
      <c r="J25" s="28"/>
      <c r="K25" s="28"/>
      <c r="L25" s="28"/>
      <c r="M25" s="28"/>
      <c r="N25" s="28"/>
      <c r="O25" s="54"/>
      <c r="P25" s="129"/>
      <c r="Q25" s="129"/>
      <c r="R25" s="151"/>
      <c r="S25" s="156"/>
      <c r="T25" s="166"/>
      <c r="U25" s="170"/>
      <c r="V25" s="170"/>
      <c r="W25" s="311"/>
    </row>
    <row r="26" spans="1:24" ht="13.5" customHeight="1">
      <c r="A26" s="7"/>
      <c r="B26" s="19" t="s">
        <v>94</v>
      </c>
      <c r="C26" s="29" t="s">
        <v>29</v>
      </c>
      <c r="D26" s="41" t="s">
        <v>31</v>
      </c>
      <c r="E26" s="41"/>
      <c r="F26" s="41"/>
      <c r="G26" s="41"/>
      <c r="H26" s="55"/>
      <c r="I26" s="66" t="s">
        <v>14</v>
      </c>
      <c r="J26" s="82" t="s">
        <v>32</v>
      </c>
      <c r="K26" s="82"/>
      <c r="L26" s="82"/>
      <c r="M26" s="82"/>
      <c r="N26" s="82"/>
      <c r="O26" s="106"/>
      <c r="P26" s="141" t="str">
        <f>IF(発注者入力!P26="","",発注者入力!P26)</f>
        <v/>
      </c>
      <c r="Q26" s="141" t="str">
        <f>IF(P26="○",2,"－")</f>
        <v>－</v>
      </c>
      <c r="R26" s="288"/>
      <c r="S26" s="66" t="str">
        <f>IF(P26="○","様式ア(ア)","－")</f>
        <v>－</v>
      </c>
      <c r="T26" s="167"/>
      <c r="U26" s="172" t="str">
        <f t="shared" ref="U26:U39" si="0">IF(AND(P26="○",R26=""),"←入力",IF(OR(AND(P26="○",R26&lt;&gt;""),AND(P26="",R26=""),AND(P26="",R26="－")),"","←入力不要"))</f>
        <v/>
      </c>
      <c r="V26" s="172"/>
      <c r="W26" s="312"/>
    </row>
    <row r="27" spans="1:24" ht="25.8" customHeight="1">
      <c r="A27" s="7"/>
      <c r="B27" s="20"/>
      <c r="C27" s="30"/>
      <c r="D27" s="42"/>
      <c r="E27" s="42"/>
      <c r="F27" s="42"/>
      <c r="G27" s="42"/>
      <c r="H27" s="56"/>
      <c r="I27" s="30" t="s">
        <v>65</v>
      </c>
      <c r="J27" s="268" t="str">
        <f>発注者入力!J27</f>
        <v>施工実績
【直径２００mm以上のダクタイル鋳鉄管の新設または更新工事】</v>
      </c>
      <c r="K27" s="268"/>
      <c r="L27" s="268"/>
      <c r="M27" s="268"/>
      <c r="N27" s="268"/>
      <c r="O27" s="280"/>
      <c r="P27" s="142" t="str">
        <f>IF(発注者入力!P27="","",発注者入力!P27)</f>
        <v>○</v>
      </c>
      <c r="Q27" s="142">
        <f>IF(P27="○",1,"－")</f>
        <v>1</v>
      </c>
      <c r="R27" s="289"/>
      <c r="S27" s="142" t="str">
        <f>IF(P27="○","様式ア(イ)","－")</f>
        <v>様式ア(イ)</v>
      </c>
      <c r="T27" s="142"/>
      <c r="U27" s="172" t="str">
        <f t="shared" si="0"/>
        <v>←入力</v>
      </c>
      <c r="V27" s="172"/>
      <c r="W27" s="313"/>
    </row>
    <row r="28" spans="1:24">
      <c r="A28" s="7"/>
      <c r="B28" s="20"/>
      <c r="C28" s="31" t="s">
        <v>37</v>
      </c>
      <c r="D28" s="43" t="s">
        <v>43</v>
      </c>
      <c r="E28" s="43"/>
      <c r="F28" s="43"/>
      <c r="G28" s="43"/>
      <c r="H28" s="57"/>
      <c r="I28" s="31" t="s">
        <v>14</v>
      </c>
      <c r="J28" s="84" t="s">
        <v>38</v>
      </c>
      <c r="K28" s="84"/>
      <c r="L28" s="84"/>
      <c r="M28" s="84"/>
      <c r="N28" s="84"/>
      <c r="O28" s="107"/>
      <c r="P28" s="143" t="str">
        <f>IF(発注者入力!P28="","",発注者入力!P28)</f>
        <v>○</v>
      </c>
      <c r="Q28" s="143">
        <f>IF(P28="○",1,"－")</f>
        <v>1</v>
      </c>
      <c r="R28" s="290"/>
      <c r="S28" s="143" t="str">
        <f>IF(P28="○","様式イ(ア)","－")</f>
        <v>様式イ(ア)</v>
      </c>
      <c r="T28" s="143"/>
      <c r="U28" s="172" t="str">
        <f t="shared" si="0"/>
        <v>←入力</v>
      </c>
      <c r="V28" s="172"/>
      <c r="W28" s="314"/>
    </row>
    <row r="29" spans="1:24">
      <c r="A29" s="7"/>
      <c r="B29" s="20"/>
      <c r="C29" s="30"/>
      <c r="D29" s="42"/>
      <c r="E29" s="42"/>
      <c r="F29" s="42"/>
      <c r="G29" s="42"/>
      <c r="H29" s="56"/>
      <c r="I29" s="67" t="s">
        <v>65</v>
      </c>
      <c r="J29" s="88" t="s">
        <v>12</v>
      </c>
      <c r="K29" s="272"/>
      <c r="L29" s="272"/>
      <c r="M29" s="272"/>
      <c r="N29" s="272"/>
      <c r="O29" s="281"/>
      <c r="P29" s="142" t="str">
        <f>IF(発注者入力!P29="","",発注者入力!P29)</f>
        <v>○</v>
      </c>
      <c r="Q29" s="142">
        <f>IF(P29="○",1,"－")</f>
        <v>1</v>
      </c>
      <c r="R29" s="289"/>
      <c r="S29" s="142" t="str">
        <f>IF(P29="○","様式イ(イ)","－")</f>
        <v>様式イ(イ)</v>
      </c>
      <c r="T29" s="142"/>
      <c r="U29" s="172" t="str">
        <f t="shared" si="0"/>
        <v>←入力</v>
      </c>
      <c r="V29" s="172"/>
      <c r="W29" s="313"/>
    </row>
    <row r="30" spans="1:24">
      <c r="A30" s="7"/>
      <c r="B30" s="20"/>
      <c r="C30" s="31" t="s">
        <v>44</v>
      </c>
      <c r="D30" s="43" t="s">
        <v>45</v>
      </c>
      <c r="E30" s="43"/>
      <c r="F30" s="43"/>
      <c r="G30" s="43"/>
      <c r="H30" s="57"/>
      <c r="I30" s="68" t="s">
        <v>14</v>
      </c>
      <c r="J30" s="84" t="s">
        <v>32</v>
      </c>
      <c r="K30" s="84"/>
      <c r="L30" s="84"/>
      <c r="M30" s="84"/>
      <c r="N30" s="84"/>
      <c r="O30" s="107"/>
      <c r="P30" s="143" t="str">
        <f>IF(発注者入力!P30="","",発注者入力!P30)</f>
        <v>○</v>
      </c>
      <c r="Q30" s="143">
        <f>IF(P30="○",2,"－")</f>
        <v>2</v>
      </c>
      <c r="R30" s="290"/>
      <c r="S30" s="143" t="str">
        <f>IF(P30="○","様式ウ(ア)","－")</f>
        <v>様式ウ(ア)</v>
      </c>
      <c r="T30" s="143"/>
      <c r="U30" s="172" t="str">
        <f t="shared" si="0"/>
        <v>←入力</v>
      </c>
      <c r="V30" s="172"/>
      <c r="W30" s="314"/>
    </row>
    <row r="31" spans="1:24" ht="13.5" customHeight="1">
      <c r="A31" s="7"/>
      <c r="B31" s="20"/>
      <c r="C31" s="30"/>
      <c r="D31" s="42"/>
      <c r="E31" s="42"/>
      <c r="F31" s="42"/>
      <c r="G31" s="42"/>
      <c r="H31" s="56"/>
      <c r="I31" s="69" t="s">
        <v>65</v>
      </c>
      <c r="J31" s="85" t="str">
        <f>発注者入力!J31</f>
        <v>施工経験</v>
      </c>
      <c r="K31" s="85"/>
      <c r="L31" s="85"/>
      <c r="M31" s="85"/>
      <c r="N31" s="85"/>
      <c r="O31" s="109"/>
      <c r="P31" s="142" t="str">
        <f>IF(発注者入力!P31="","",発注者入力!P31)</f>
        <v/>
      </c>
      <c r="Q31" s="142" t="str">
        <f>IF(P31="○",1,"－")</f>
        <v>－</v>
      </c>
      <c r="R31" s="289"/>
      <c r="S31" s="142" t="str">
        <f>IF(P31="○","様式ウ(イ)","－")</f>
        <v>－</v>
      </c>
      <c r="T31" s="142"/>
      <c r="U31" s="172" t="str">
        <f t="shared" si="0"/>
        <v/>
      </c>
      <c r="V31" s="172"/>
      <c r="W31" s="313"/>
    </row>
    <row r="32" spans="1:24">
      <c r="A32" s="7"/>
      <c r="B32" s="20"/>
      <c r="C32" s="32" t="s">
        <v>47</v>
      </c>
      <c r="D32" s="44" t="s">
        <v>61</v>
      </c>
      <c r="E32" s="44"/>
      <c r="F32" s="44"/>
      <c r="G32" s="44"/>
      <c r="H32" s="58"/>
      <c r="I32" s="70" t="s">
        <v>14</v>
      </c>
      <c r="J32" s="86" t="s">
        <v>141</v>
      </c>
      <c r="K32" s="86"/>
      <c r="L32" s="86"/>
      <c r="M32" s="86"/>
      <c r="N32" s="86"/>
      <c r="O32" s="110"/>
      <c r="P32" s="143" t="str">
        <f>IF(発注者入力!P32="","",発注者入力!P32)</f>
        <v>○</v>
      </c>
      <c r="Q32" s="143" t="str">
        <f>IF(P32="○","-1～-6","－")</f>
        <v>-1～-6</v>
      </c>
      <c r="R32" s="290"/>
      <c r="S32" s="157" t="str">
        <f>IF(P32="○","様式カ（ア）～（ウ）","－")</f>
        <v>様式カ（ア）～（ウ）</v>
      </c>
      <c r="T32" s="157"/>
      <c r="U32" s="172" t="str">
        <f t="shared" si="0"/>
        <v>←入力</v>
      </c>
      <c r="V32" s="172"/>
      <c r="W32" s="314"/>
    </row>
    <row r="33" spans="1:23">
      <c r="A33" s="7"/>
      <c r="B33" s="20"/>
      <c r="C33" s="33"/>
      <c r="D33" s="45"/>
      <c r="E33" s="45"/>
      <c r="F33" s="45"/>
      <c r="G33" s="45"/>
      <c r="H33" s="59"/>
      <c r="I33" s="71" t="s">
        <v>65</v>
      </c>
      <c r="J33" s="87" t="s">
        <v>142</v>
      </c>
      <c r="K33" s="87"/>
      <c r="L33" s="87"/>
      <c r="M33" s="87"/>
      <c r="N33" s="87"/>
      <c r="O33" s="111"/>
      <c r="P33" s="144" t="str">
        <f>IF(発注者入力!P33="","",発注者入力!P33)</f>
        <v>○</v>
      </c>
      <c r="Q33" s="144">
        <f>IF(P33="○",-1,"－")</f>
        <v>-1</v>
      </c>
      <c r="R33" s="291"/>
      <c r="S33" s="158" t="str">
        <f>IF(P33="○","様式カ（ア）～（ウ）","－")</f>
        <v>様式カ（ア）～（ウ）</v>
      </c>
      <c r="T33" s="158"/>
      <c r="U33" s="172" t="str">
        <f t="shared" si="0"/>
        <v>←入力</v>
      </c>
      <c r="V33" s="172"/>
      <c r="W33" s="315"/>
    </row>
    <row r="34" spans="1:23">
      <c r="A34" s="7"/>
      <c r="B34" s="20"/>
      <c r="C34" s="33"/>
      <c r="D34" s="45"/>
      <c r="E34" s="45"/>
      <c r="F34" s="45"/>
      <c r="G34" s="45"/>
      <c r="H34" s="59"/>
      <c r="I34" s="72" t="s">
        <v>59</v>
      </c>
      <c r="J34" s="269" t="s">
        <v>143</v>
      </c>
      <c r="K34" s="88"/>
      <c r="L34" s="88"/>
      <c r="M34" s="88"/>
      <c r="N34" s="88"/>
      <c r="O34" s="112"/>
      <c r="P34" s="142" t="str">
        <f>IF(発注者入力!P34="","",発注者入力!P34)</f>
        <v>○</v>
      </c>
      <c r="Q34" s="142">
        <f>IF(P34="○",-1,"－")</f>
        <v>-1</v>
      </c>
      <c r="R34" s="289"/>
      <c r="S34" s="159" t="str">
        <f>IF(P34="○","様式カ（ア）～（ウ）","－")</f>
        <v>様式カ（ア）～（ウ）</v>
      </c>
      <c r="T34" s="159"/>
      <c r="U34" s="172" t="str">
        <f t="shared" si="0"/>
        <v>←入力</v>
      </c>
      <c r="V34" s="172"/>
      <c r="W34" s="315"/>
    </row>
    <row r="35" spans="1:23">
      <c r="A35" s="7"/>
      <c r="B35" s="20"/>
      <c r="C35" s="32" t="s">
        <v>127</v>
      </c>
      <c r="D35" s="43" t="s">
        <v>31</v>
      </c>
      <c r="E35" s="43"/>
      <c r="F35" s="43"/>
      <c r="G35" s="43"/>
      <c r="H35" s="57"/>
      <c r="I35" s="73" t="s">
        <v>14</v>
      </c>
      <c r="J35" s="89" t="s">
        <v>39</v>
      </c>
      <c r="K35" s="89"/>
      <c r="L35" s="89"/>
      <c r="M35" s="89"/>
      <c r="N35" s="89"/>
      <c r="O35" s="113"/>
      <c r="P35" s="141" t="str">
        <f>IF(発注者入力!P35="","",発注者入力!P35)</f>
        <v/>
      </c>
      <c r="Q35" s="141" t="str">
        <f>IF(P35="○",1,"－")</f>
        <v>－</v>
      </c>
      <c r="R35" s="288"/>
      <c r="S35" s="141" t="str">
        <f>IF(P35="○","様式キ(ア)","－")</f>
        <v>－</v>
      </c>
      <c r="T35" s="141"/>
      <c r="U35" s="172" t="str">
        <f t="shared" si="0"/>
        <v/>
      </c>
      <c r="V35" s="172"/>
      <c r="W35" s="315"/>
    </row>
    <row r="36" spans="1:23">
      <c r="A36" s="7"/>
      <c r="B36" s="20"/>
      <c r="C36" s="33"/>
      <c r="D36" s="46"/>
      <c r="E36" s="46"/>
      <c r="F36" s="46"/>
      <c r="G36" s="46"/>
      <c r="H36" s="60"/>
      <c r="I36" s="74" t="s">
        <v>65</v>
      </c>
      <c r="J36" s="85" t="s">
        <v>2</v>
      </c>
      <c r="K36" s="85"/>
      <c r="L36" s="85"/>
      <c r="M36" s="85"/>
      <c r="N36" s="85"/>
      <c r="O36" s="109"/>
      <c r="P36" s="144" t="str">
        <f>IF(発注者入力!P36="","",発注者入力!P36)</f>
        <v>○</v>
      </c>
      <c r="Q36" s="144">
        <f>IF(P36="○",1.5,"－")</f>
        <v>1.5</v>
      </c>
      <c r="R36" s="291"/>
      <c r="S36" s="144" t="str">
        <f>IF(P36="○","様式キ(イ)","－")</f>
        <v>様式キ(イ)</v>
      </c>
      <c r="T36" s="144"/>
      <c r="U36" s="172" t="str">
        <f t="shared" si="0"/>
        <v>←入力</v>
      </c>
      <c r="V36" s="172"/>
      <c r="W36" s="315"/>
    </row>
    <row r="37" spans="1:23">
      <c r="A37" s="7"/>
      <c r="B37" s="20"/>
      <c r="C37" s="33"/>
      <c r="D37" s="46"/>
      <c r="E37" s="46"/>
      <c r="F37" s="46"/>
      <c r="G37" s="46"/>
      <c r="H37" s="60"/>
      <c r="I37" s="75" t="s">
        <v>99</v>
      </c>
      <c r="J37" s="87" t="s">
        <v>5</v>
      </c>
      <c r="K37" s="87"/>
      <c r="L37" s="87"/>
      <c r="M37" s="87"/>
      <c r="N37" s="87"/>
      <c r="O37" s="111"/>
      <c r="P37" s="144" t="str">
        <f>IF(発注者入力!P37="","",発注者入力!P37)</f>
        <v/>
      </c>
      <c r="Q37" s="144" t="str">
        <f>IF(P37="○",1,"－")</f>
        <v>－</v>
      </c>
      <c r="R37" s="291"/>
      <c r="S37" s="160" t="str">
        <f>IF(P37="○","様式キ(ウ)","－")</f>
        <v>－</v>
      </c>
      <c r="T37" s="160"/>
      <c r="U37" s="172" t="str">
        <f t="shared" si="0"/>
        <v/>
      </c>
      <c r="V37" s="172"/>
      <c r="W37" s="315"/>
    </row>
    <row r="38" spans="1:23">
      <c r="A38" s="7"/>
      <c r="B38" s="20"/>
      <c r="C38" s="33"/>
      <c r="D38" s="46"/>
      <c r="E38" s="46"/>
      <c r="F38" s="46"/>
      <c r="G38" s="46"/>
      <c r="H38" s="60"/>
      <c r="I38" s="76" t="s">
        <v>74</v>
      </c>
      <c r="J38" s="87" t="s">
        <v>67</v>
      </c>
      <c r="K38" s="87"/>
      <c r="L38" s="87"/>
      <c r="M38" s="87"/>
      <c r="N38" s="87"/>
      <c r="O38" s="111"/>
      <c r="P38" s="144" t="str">
        <f>IF(発注者入力!P38="","",発注者入力!P38)</f>
        <v/>
      </c>
      <c r="Q38" s="144" t="str">
        <f>IF(P38="○",0.5,"－")</f>
        <v>－</v>
      </c>
      <c r="R38" s="291"/>
      <c r="S38" s="160" t="str">
        <f>IF(P38="○","様式キ(エ)","－")</f>
        <v>－</v>
      </c>
      <c r="T38" s="160"/>
      <c r="U38" s="172" t="str">
        <f t="shared" si="0"/>
        <v/>
      </c>
      <c r="V38" s="172"/>
      <c r="W38" s="315"/>
    </row>
    <row r="39" spans="1:23">
      <c r="A39" s="7"/>
      <c r="B39" s="20"/>
      <c r="C39" s="34"/>
      <c r="D39" s="42"/>
      <c r="E39" s="42"/>
      <c r="F39" s="42"/>
      <c r="G39" s="42"/>
      <c r="H39" s="56"/>
      <c r="I39" s="76" t="s">
        <v>130</v>
      </c>
      <c r="J39" s="88" t="s">
        <v>36</v>
      </c>
      <c r="K39" s="88"/>
      <c r="L39" s="88"/>
      <c r="M39" s="88"/>
      <c r="N39" s="88"/>
      <c r="O39" s="112"/>
      <c r="P39" s="142" t="str">
        <f>IF(発注者入力!P39="","",発注者入力!P39)</f>
        <v/>
      </c>
      <c r="Q39" s="142" t="str">
        <f>IF(P39="○",1,"－")</f>
        <v>－</v>
      </c>
      <c r="R39" s="289"/>
      <c r="S39" s="147" t="str">
        <f>IF(P39="○","様式キ(オ)","－")</f>
        <v>－</v>
      </c>
      <c r="T39" s="147"/>
      <c r="U39" s="172" t="str">
        <f t="shared" si="0"/>
        <v/>
      </c>
      <c r="V39" s="172"/>
      <c r="W39" s="313"/>
    </row>
    <row r="40" spans="1:23">
      <c r="A40" s="7"/>
      <c r="B40" s="20"/>
      <c r="C40" s="32" t="s">
        <v>49</v>
      </c>
      <c r="D40" s="43" t="s">
        <v>45</v>
      </c>
      <c r="E40" s="43"/>
      <c r="F40" s="43"/>
      <c r="G40" s="43"/>
      <c r="H40" s="57"/>
      <c r="I40" s="68" t="s">
        <v>14</v>
      </c>
      <c r="J40" s="84" t="s">
        <v>75</v>
      </c>
      <c r="K40" s="84"/>
      <c r="L40" s="84"/>
      <c r="M40" s="84"/>
      <c r="N40" s="84"/>
      <c r="O40" s="107"/>
      <c r="P40" s="143" t="str">
        <f>IF(発注者入力!P40="","",発注者入力!P40)</f>
        <v/>
      </c>
      <c r="Q40" s="143" t="str">
        <f>IF(P40="○",3,"－")</f>
        <v>－</v>
      </c>
      <c r="R40" s="292"/>
      <c r="S40" s="143" t="str">
        <f>IF(P40="○","不要","－")</f>
        <v>－</v>
      </c>
      <c r="T40" s="143"/>
      <c r="U40" s="172"/>
      <c r="V40" s="172"/>
      <c r="W40" s="292"/>
    </row>
    <row r="41" spans="1:23">
      <c r="A41" s="7"/>
      <c r="B41" s="20"/>
      <c r="C41" s="33"/>
      <c r="D41" s="46"/>
      <c r="E41" s="46"/>
      <c r="F41" s="46"/>
      <c r="G41" s="46"/>
      <c r="H41" s="60"/>
      <c r="I41" s="69" t="s">
        <v>65</v>
      </c>
      <c r="J41" s="85" t="s">
        <v>73</v>
      </c>
      <c r="K41" s="85"/>
      <c r="L41" s="85"/>
      <c r="M41" s="85"/>
      <c r="N41" s="85"/>
      <c r="O41" s="109"/>
      <c r="P41" s="144" t="str">
        <f>IF(発注者入力!P41="","",発注者入力!P41)</f>
        <v/>
      </c>
      <c r="Q41" s="144" t="str">
        <f>IF(P41="○",3,"－")</f>
        <v>－</v>
      </c>
      <c r="R41" s="293"/>
      <c r="S41" s="144" t="str">
        <f>IF(P41="○","不要","－")</f>
        <v>－</v>
      </c>
      <c r="T41" s="144"/>
      <c r="U41" s="172"/>
      <c r="V41" s="172"/>
      <c r="W41" s="293"/>
    </row>
    <row r="42" spans="1:23">
      <c r="A42" s="7"/>
      <c r="B42" s="20"/>
      <c r="C42" s="33"/>
      <c r="D42" s="46"/>
      <c r="E42" s="46"/>
      <c r="F42" s="46"/>
      <c r="G42" s="46"/>
      <c r="H42" s="60"/>
      <c r="I42" s="77" t="s">
        <v>59</v>
      </c>
      <c r="J42" s="90" t="s">
        <v>72</v>
      </c>
      <c r="K42" s="90"/>
      <c r="L42" s="90"/>
      <c r="M42" s="90"/>
      <c r="N42" s="90"/>
      <c r="O42" s="114"/>
      <c r="P42" s="144" t="str">
        <f>IF(発注者入力!P42="","",発注者入力!P42)</f>
        <v/>
      </c>
      <c r="Q42" s="144" t="str">
        <f>IF(P42="○",3,"－")</f>
        <v>－</v>
      </c>
      <c r="R42" s="293"/>
      <c r="S42" s="144" t="str">
        <f>IF(P42="○","不要","－")</f>
        <v>－</v>
      </c>
      <c r="T42" s="144"/>
      <c r="U42" s="172"/>
      <c r="V42" s="172"/>
      <c r="W42" s="293"/>
    </row>
    <row r="43" spans="1:23">
      <c r="A43" s="7"/>
      <c r="B43" s="20"/>
      <c r="C43" s="33"/>
      <c r="D43" s="46"/>
      <c r="E43" s="46"/>
      <c r="F43" s="46"/>
      <c r="G43" s="46"/>
      <c r="H43" s="60"/>
      <c r="I43" s="69" t="s">
        <v>66</v>
      </c>
      <c r="J43" s="85" t="str">
        <f>発注者入力!J43</f>
        <v>保有する資格【一級土木施工管理技士】</v>
      </c>
      <c r="K43" s="85"/>
      <c r="L43" s="85"/>
      <c r="M43" s="85"/>
      <c r="N43" s="85"/>
      <c r="O43" s="109"/>
      <c r="P43" s="144" t="str">
        <f>IF(発注者入力!P43="","",発注者入力!P43)</f>
        <v>○</v>
      </c>
      <c r="Q43" s="144">
        <f>IF(P43="○",1,"－")</f>
        <v>1</v>
      </c>
      <c r="R43" s="291"/>
      <c r="S43" s="144" t="str">
        <f>IF(P43="○","様式ク(エ)","－")</f>
        <v>様式ク(エ)</v>
      </c>
      <c r="T43" s="144"/>
      <c r="U43" s="172" t="str">
        <f t="shared" ref="U43:U59" si="1">IF(AND(P43="○",R43=""),"←入力",IF(OR(AND(P43="○",R43&lt;&gt;""),AND(P43="",R43=""),AND(P43="",R43="－")),"","←入力不要"))</f>
        <v>←入力</v>
      </c>
      <c r="V43" s="172"/>
      <c r="W43" s="316"/>
    </row>
    <row r="44" spans="1:23">
      <c r="A44" s="7"/>
      <c r="B44" s="20"/>
      <c r="C44" s="33"/>
      <c r="D44" s="46"/>
      <c r="E44" s="46"/>
      <c r="F44" s="46"/>
      <c r="G44" s="46"/>
      <c r="H44" s="60"/>
      <c r="I44" s="69" t="s">
        <v>70</v>
      </c>
      <c r="J44" s="85" t="s">
        <v>71</v>
      </c>
      <c r="K44" s="85"/>
      <c r="L44" s="85"/>
      <c r="M44" s="85"/>
      <c r="N44" s="85"/>
      <c r="O44" s="109"/>
      <c r="P44" s="144" t="str">
        <f>IF(発注者入力!P44="","",発注者入力!P44)</f>
        <v>○</v>
      </c>
      <c r="Q44" s="144">
        <f>IF(P44="○",1,"－")</f>
        <v>1</v>
      </c>
      <c r="R44" s="291"/>
      <c r="S44" s="144" t="str">
        <f>IF(P44="○","様式ク(オ)","－")</f>
        <v>様式ク(オ)</v>
      </c>
      <c r="T44" s="144"/>
      <c r="U44" s="172" t="str">
        <f t="shared" si="1"/>
        <v>←入力</v>
      </c>
      <c r="V44" s="172"/>
      <c r="W44" s="316"/>
    </row>
    <row r="45" spans="1:23">
      <c r="A45" s="7"/>
      <c r="B45" s="20"/>
      <c r="C45" s="34"/>
      <c r="D45" s="42"/>
      <c r="E45" s="42"/>
      <c r="F45" s="42"/>
      <c r="G45" s="42"/>
      <c r="H45" s="56"/>
      <c r="I45" s="66" t="s">
        <v>3</v>
      </c>
      <c r="J45" s="91" t="s">
        <v>101</v>
      </c>
      <c r="K45" s="91"/>
      <c r="L45" s="91"/>
      <c r="M45" s="91"/>
      <c r="N45" s="91"/>
      <c r="O45" s="115"/>
      <c r="P45" s="142" t="str">
        <f>IF(発注者入力!P45="","",発注者入力!P45)</f>
        <v/>
      </c>
      <c r="Q45" s="142" t="str">
        <f>IF(P45="○",1,"－")</f>
        <v>－</v>
      </c>
      <c r="R45" s="289"/>
      <c r="S45" s="142" t="str">
        <f>IF(P45="○","様式ク(カ)","－")</f>
        <v>－</v>
      </c>
      <c r="T45" s="142"/>
      <c r="U45" s="172" t="str">
        <f t="shared" si="1"/>
        <v/>
      </c>
      <c r="V45" s="172"/>
      <c r="W45" s="317"/>
    </row>
    <row r="46" spans="1:23">
      <c r="A46" s="7"/>
      <c r="B46" s="20"/>
      <c r="C46" s="40" t="s">
        <v>53</v>
      </c>
      <c r="D46" s="47" t="s">
        <v>51</v>
      </c>
      <c r="E46" s="47"/>
      <c r="F46" s="47"/>
      <c r="G46" s="47"/>
      <c r="H46" s="61"/>
      <c r="I46" s="31" t="s">
        <v>14</v>
      </c>
      <c r="J46" s="47" t="s">
        <v>15</v>
      </c>
      <c r="K46" s="47"/>
      <c r="L46" s="47"/>
      <c r="M46" s="47"/>
      <c r="N46" s="47"/>
      <c r="O46" s="61"/>
      <c r="P46" s="136" t="str">
        <f>IF(発注者入力!P46="","",発注者入力!P46)</f>
        <v/>
      </c>
      <c r="Q46" s="145" t="str">
        <f>IF(P46="○",1,"－")</f>
        <v>－</v>
      </c>
      <c r="R46" s="289"/>
      <c r="S46" s="145" t="str">
        <f>IF(P46="○","不要","－")</f>
        <v>－</v>
      </c>
      <c r="T46" s="145"/>
      <c r="U46" s="172" t="str">
        <f t="shared" si="1"/>
        <v/>
      </c>
      <c r="V46" s="172"/>
      <c r="W46" s="318"/>
    </row>
    <row r="47" spans="1:23" ht="13.65" customHeight="1">
      <c r="A47" s="171"/>
      <c r="B47" s="20"/>
      <c r="C47" s="250" t="s">
        <v>56</v>
      </c>
      <c r="D47" s="43" t="s">
        <v>54</v>
      </c>
      <c r="E47" s="43"/>
      <c r="F47" s="43"/>
      <c r="G47" s="43"/>
      <c r="H47" s="57"/>
      <c r="I47" s="68" t="s">
        <v>14</v>
      </c>
      <c r="J47" s="270" t="s">
        <v>97</v>
      </c>
      <c r="K47" s="273"/>
      <c r="L47" s="273"/>
      <c r="M47" s="279"/>
      <c r="N47" s="279"/>
      <c r="O47" s="282"/>
      <c r="P47" s="143" t="str">
        <f>IF(発注者入力!P47="","",発注者入力!P47)</f>
        <v>○</v>
      </c>
      <c r="Q47" s="143">
        <f>IF(P47="○",1.5,"－")</f>
        <v>1.5</v>
      </c>
      <c r="R47" s="290"/>
      <c r="S47" s="143" t="str">
        <f>IF(P47="○","様式コ(ア)","－")</f>
        <v>様式コ(ア)</v>
      </c>
      <c r="T47" s="143"/>
      <c r="U47" s="172" t="str">
        <f t="shared" si="1"/>
        <v>←入力</v>
      </c>
      <c r="V47" s="172"/>
      <c r="W47" s="319"/>
    </row>
    <row r="48" spans="1:23">
      <c r="A48" s="7"/>
      <c r="B48" s="20"/>
      <c r="C48" s="33"/>
      <c r="D48" s="46"/>
      <c r="E48" s="46"/>
      <c r="F48" s="46"/>
      <c r="G48" s="46"/>
      <c r="H48" s="60"/>
      <c r="I48" s="66" t="s">
        <v>65</v>
      </c>
      <c r="J48" s="82" t="s">
        <v>55</v>
      </c>
      <c r="K48" s="82"/>
      <c r="L48" s="82"/>
      <c r="M48" s="82"/>
      <c r="N48" s="82"/>
      <c r="O48" s="106"/>
      <c r="P48" s="144" t="str">
        <f>IF(発注者入力!P48="","",発注者入力!P48)</f>
        <v>○</v>
      </c>
      <c r="Q48" s="144">
        <f>IF(P48="○",1,"－")</f>
        <v>1</v>
      </c>
      <c r="R48" s="291"/>
      <c r="S48" s="144" t="str">
        <f>IF(P48="○","様式コ(イ)","－")</f>
        <v>様式コ(イ)</v>
      </c>
      <c r="T48" s="144"/>
      <c r="U48" s="172" t="str">
        <f t="shared" si="1"/>
        <v>←入力</v>
      </c>
      <c r="V48" s="172"/>
      <c r="W48" s="316"/>
    </row>
    <row r="49" spans="1:24">
      <c r="A49" s="7"/>
      <c r="B49" s="20"/>
      <c r="C49" s="33"/>
      <c r="D49" s="46"/>
      <c r="E49" s="46"/>
      <c r="F49" s="46"/>
      <c r="G49" s="46"/>
      <c r="H49" s="60"/>
      <c r="I49" s="69" t="s">
        <v>59</v>
      </c>
      <c r="J49" s="85" t="s">
        <v>146</v>
      </c>
      <c r="K49" s="85"/>
      <c r="L49" s="85"/>
      <c r="M49" s="85"/>
      <c r="N49" s="85"/>
      <c r="O49" s="109"/>
      <c r="P49" s="144" t="str">
        <f>IF(発注者入力!P49="","",発注者入力!P49)</f>
        <v>○</v>
      </c>
      <c r="Q49" s="144">
        <f>IF(P49="○",1,"－")</f>
        <v>1</v>
      </c>
      <c r="R49" s="291"/>
      <c r="S49" s="144" t="str">
        <f>IF(P49="○","様式コ(ウ)","－")</f>
        <v>様式コ(ウ)</v>
      </c>
      <c r="T49" s="144"/>
      <c r="U49" s="172" t="str">
        <f t="shared" si="1"/>
        <v>←入力</v>
      </c>
      <c r="V49" s="172"/>
      <c r="W49" s="316"/>
    </row>
    <row r="50" spans="1:24">
      <c r="A50" s="7"/>
      <c r="B50" s="20"/>
      <c r="C50" s="33"/>
      <c r="D50" s="46"/>
      <c r="E50" s="46"/>
      <c r="F50" s="46"/>
      <c r="G50" s="46"/>
      <c r="H50" s="60"/>
      <c r="I50" s="78" t="s">
        <v>66</v>
      </c>
      <c r="J50" s="89" t="s">
        <v>100</v>
      </c>
      <c r="K50" s="89"/>
      <c r="L50" s="89"/>
      <c r="M50" s="89"/>
      <c r="N50" s="89"/>
      <c r="O50" s="113"/>
      <c r="P50" s="144" t="str">
        <f>IF(発注者入力!P50="","",発注者入力!P50)</f>
        <v>○</v>
      </c>
      <c r="Q50" s="144">
        <f>IF(P50="○",1,"－")</f>
        <v>1</v>
      </c>
      <c r="R50" s="291"/>
      <c r="S50" s="144" t="str">
        <f>IF(P50="○","様式コ(エ)","－")</f>
        <v>様式コ(エ)</v>
      </c>
      <c r="T50" s="144"/>
      <c r="U50" s="172" t="str">
        <f t="shared" si="1"/>
        <v>←入力</v>
      </c>
      <c r="V50" s="172"/>
      <c r="W50" s="316"/>
    </row>
    <row r="51" spans="1:24">
      <c r="A51" s="7"/>
      <c r="B51" s="20"/>
      <c r="C51" s="33"/>
      <c r="D51" s="48"/>
      <c r="E51" s="48"/>
      <c r="F51" s="48"/>
      <c r="G51" s="48"/>
      <c r="H51" s="48"/>
      <c r="I51" s="78" t="s">
        <v>70</v>
      </c>
      <c r="J51" s="89" t="s">
        <v>139</v>
      </c>
      <c r="K51" s="89"/>
      <c r="L51" s="89"/>
      <c r="M51" s="89"/>
      <c r="N51" s="89"/>
      <c r="O51" s="113"/>
      <c r="P51" s="144" t="str">
        <f>IF(発注者入力!P51="","",発注者入力!P51)</f>
        <v/>
      </c>
      <c r="Q51" s="144" t="str">
        <f>IF(P51="○",0.5,"－")</f>
        <v>－</v>
      </c>
      <c r="R51" s="291"/>
      <c r="S51" s="144" t="str">
        <f>IF(P51="○","様式コ(オ)","－")</f>
        <v>－</v>
      </c>
      <c r="T51" s="144"/>
      <c r="U51" s="172" t="str">
        <f t="shared" si="1"/>
        <v/>
      </c>
      <c r="V51" s="172"/>
      <c r="W51" s="316"/>
    </row>
    <row r="52" spans="1:24">
      <c r="A52" s="7"/>
      <c r="B52" s="20"/>
      <c r="C52" s="33"/>
      <c r="D52" s="46"/>
      <c r="E52" s="46"/>
      <c r="F52" s="46"/>
      <c r="G52" s="46"/>
      <c r="H52" s="60"/>
      <c r="I52" s="78" t="s">
        <v>3</v>
      </c>
      <c r="J52" s="89" t="s">
        <v>9</v>
      </c>
      <c r="K52" s="89"/>
      <c r="L52" s="89"/>
      <c r="M52" s="89"/>
      <c r="N52" s="89"/>
      <c r="O52" s="113"/>
      <c r="P52" s="144" t="str">
        <f>IF(発注者入力!P52="","",発注者入力!P52)</f>
        <v/>
      </c>
      <c r="Q52" s="144" t="str">
        <f>IF(P52="○",0.5,"－")</f>
        <v>－</v>
      </c>
      <c r="R52" s="291"/>
      <c r="S52" s="144" t="str">
        <f>IF(P52="○","様式コ(カ)","－")</f>
        <v>－</v>
      </c>
      <c r="T52" s="144"/>
      <c r="U52" s="172" t="str">
        <f t="shared" si="1"/>
        <v/>
      </c>
      <c r="V52" s="172"/>
      <c r="W52" s="316"/>
    </row>
    <row r="53" spans="1:24">
      <c r="A53" s="7"/>
      <c r="B53" s="20"/>
      <c r="C53" s="251"/>
      <c r="D53" s="42"/>
      <c r="E53" s="42"/>
      <c r="F53" s="42"/>
      <c r="G53" s="42"/>
      <c r="H53" s="56"/>
      <c r="I53" s="66" t="s">
        <v>150</v>
      </c>
      <c r="J53" s="82" t="s">
        <v>126</v>
      </c>
      <c r="K53" s="82"/>
      <c r="L53" s="82"/>
      <c r="M53" s="82"/>
      <c r="N53" s="82"/>
      <c r="O53" s="106"/>
      <c r="P53" s="144" t="str">
        <f>IF(発注者入力!P53="","",発注者入力!P53)</f>
        <v/>
      </c>
      <c r="Q53" s="144" t="str">
        <f>IF(P53="○",0.5,"－")</f>
        <v>－</v>
      </c>
      <c r="R53" s="291"/>
      <c r="S53" s="144" t="str">
        <f>IF(P53="○","様式コ(キ)","－")</f>
        <v>－</v>
      </c>
      <c r="T53" s="144"/>
      <c r="U53" s="172" t="str">
        <f t="shared" si="1"/>
        <v/>
      </c>
      <c r="V53" s="172"/>
      <c r="W53" s="316"/>
    </row>
    <row r="54" spans="1:24">
      <c r="A54" s="7"/>
      <c r="B54" s="246"/>
      <c r="C54" s="36" t="s">
        <v>60</v>
      </c>
      <c r="D54" s="44" t="s">
        <v>68</v>
      </c>
      <c r="E54" s="44"/>
      <c r="F54" s="44"/>
      <c r="G54" s="44"/>
      <c r="H54" s="58"/>
      <c r="I54" s="70" t="s">
        <v>14</v>
      </c>
      <c r="J54" s="86" t="s">
        <v>79</v>
      </c>
      <c r="K54" s="86"/>
      <c r="L54" s="86"/>
      <c r="M54" s="86"/>
      <c r="N54" s="86"/>
      <c r="O54" s="110"/>
      <c r="P54" s="143" t="str">
        <f>IF(発注者入力!P54="","",発注者入力!P54)</f>
        <v>○</v>
      </c>
      <c r="Q54" s="143">
        <f>IF(P54="○",1,"－")</f>
        <v>1</v>
      </c>
      <c r="R54" s="290"/>
      <c r="S54" s="143" t="str">
        <f>IF(P54="○","様式サ(ア)","－")</f>
        <v>様式サ(ア)</v>
      </c>
      <c r="T54" s="143"/>
      <c r="U54" s="172" t="str">
        <f t="shared" si="1"/>
        <v>←入力</v>
      </c>
      <c r="V54" s="172"/>
      <c r="W54" s="319"/>
    </row>
    <row r="55" spans="1:24">
      <c r="A55" s="7"/>
      <c r="B55" s="246"/>
      <c r="C55" s="36"/>
      <c r="D55" s="45"/>
      <c r="E55" s="45"/>
      <c r="F55" s="45"/>
      <c r="G55" s="45"/>
      <c r="H55" s="59"/>
      <c r="I55" s="78" t="s">
        <v>65</v>
      </c>
      <c r="J55" s="87" t="s">
        <v>136</v>
      </c>
      <c r="K55" s="87"/>
      <c r="L55" s="87"/>
      <c r="M55" s="87"/>
      <c r="N55" s="87"/>
      <c r="O55" s="111"/>
      <c r="P55" s="144" t="str">
        <f>IF(発注者入力!P55="","",発注者入力!P55)</f>
        <v>○</v>
      </c>
      <c r="Q55" s="144">
        <f>IF(P55="○",1,"－")</f>
        <v>1</v>
      </c>
      <c r="R55" s="291"/>
      <c r="S55" s="144" t="str">
        <f>IF(P55="○","様式サ(イ)","－")</f>
        <v>様式サ(イ)</v>
      </c>
      <c r="T55" s="144"/>
      <c r="U55" s="172" t="str">
        <f t="shared" si="1"/>
        <v>←入力</v>
      </c>
      <c r="V55" s="172"/>
      <c r="W55" s="316"/>
    </row>
    <row r="56" spans="1:24">
      <c r="A56" s="7"/>
      <c r="B56" s="246"/>
      <c r="C56" s="252"/>
      <c r="D56" s="49"/>
      <c r="E56" s="49"/>
      <c r="F56" s="49"/>
      <c r="G56" s="49"/>
      <c r="H56" s="62"/>
      <c r="I56" s="78" t="s">
        <v>59</v>
      </c>
      <c r="J56" s="49" t="s">
        <v>147</v>
      </c>
      <c r="K56" s="49"/>
      <c r="L56" s="49"/>
      <c r="M56" s="49"/>
      <c r="N56" s="49"/>
      <c r="O56" s="62"/>
      <c r="P56" s="142" t="str">
        <f>IF(発注者入力!P56="","",発注者入力!P56)</f>
        <v>○</v>
      </c>
      <c r="Q56" s="147">
        <f>IF(P56="○",1,"－")</f>
        <v>1</v>
      </c>
      <c r="R56" s="291"/>
      <c r="S56" s="142" t="str">
        <f>IF(P56="○","様式サ(ウ)","－")</f>
        <v>様式サ(ウ)</v>
      </c>
      <c r="T56" s="142"/>
      <c r="U56" s="172" t="str">
        <f t="shared" si="1"/>
        <v>←入力</v>
      </c>
      <c r="V56" s="309"/>
      <c r="W56" s="320"/>
    </row>
    <row r="57" spans="1:24">
      <c r="A57" s="7"/>
      <c r="B57" s="20"/>
      <c r="C57" s="33" t="s">
        <v>62</v>
      </c>
      <c r="D57" s="258" t="s">
        <v>104</v>
      </c>
      <c r="E57" s="258"/>
      <c r="F57" s="258"/>
      <c r="G57" s="258"/>
      <c r="H57" s="264"/>
      <c r="I57" s="70" t="s">
        <v>14</v>
      </c>
      <c r="J57" s="88" t="s">
        <v>106</v>
      </c>
      <c r="K57" s="274"/>
      <c r="L57" s="88"/>
      <c r="M57" s="88"/>
      <c r="N57" s="88"/>
      <c r="O57" s="112"/>
      <c r="P57" s="136" t="str">
        <f>IF(発注者入力!P57="","",発注者入力!P57)</f>
        <v/>
      </c>
      <c r="Q57" s="146" t="str">
        <f>IF(P57="○",2,"－")</f>
        <v>－</v>
      </c>
      <c r="R57" s="294"/>
      <c r="S57" s="146" t="str">
        <f>IF(P57="○","様式シ(ア)","－")</f>
        <v>－</v>
      </c>
      <c r="T57" s="146"/>
      <c r="U57" s="172" t="str">
        <f t="shared" si="1"/>
        <v/>
      </c>
      <c r="V57" s="172"/>
      <c r="W57" s="321"/>
    </row>
    <row r="58" spans="1:24" ht="14.25" customHeight="1">
      <c r="A58" s="7"/>
      <c r="B58" s="20"/>
      <c r="C58" s="32" t="s">
        <v>107</v>
      </c>
      <c r="D58" s="259" t="s">
        <v>50</v>
      </c>
      <c r="E58" s="259"/>
      <c r="F58" s="259"/>
      <c r="G58" s="259"/>
      <c r="H58" s="265"/>
      <c r="I58" s="68" t="s">
        <v>14</v>
      </c>
      <c r="J58" s="84" t="s">
        <v>132</v>
      </c>
      <c r="K58" s="84"/>
      <c r="L58" s="84"/>
      <c r="M58" s="84"/>
      <c r="N58" s="84"/>
      <c r="O58" s="107"/>
      <c r="P58" s="143" t="str">
        <f>IF(発注者入力!P58="","",発注者入力!P58)</f>
        <v>○</v>
      </c>
      <c r="Q58" s="143">
        <f>IF(P58="○",1,"－")</f>
        <v>1</v>
      </c>
      <c r="R58" s="290"/>
      <c r="S58" s="143" t="str">
        <f>IF(P58="○","様式ス(ア)","－")</f>
        <v>様式ス(ア)</v>
      </c>
      <c r="T58" s="143"/>
      <c r="U58" s="172" t="str">
        <f t="shared" si="1"/>
        <v>←入力</v>
      </c>
      <c r="V58" s="172"/>
      <c r="W58" s="319"/>
    </row>
    <row r="59" spans="1:24" ht="13.5" customHeight="1">
      <c r="A59" s="7"/>
      <c r="B59" s="21"/>
      <c r="C59" s="34"/>
      <c r="D59" s="260"/>
      <c r="E59" s="260"/>
      <c r="F59" s="260"/>
      <c r="G59" s="260"/>
      <c r="H59" s="266"/>
      <c r="I59" s="69" t="s">
        <v>65</v>
      </c>
      <c r="J59" s="271" t="s">
        <v>30</v>
      </c>
      <c r="K59" s="271"/>
      <c r="L59" s="271"/>
      <c r="M59" s="271"/>
      <c r="N59" s="271"/>
      <c r="O59" s="283"/>
      <c r="P59" s="142" t="str">
        <f>IF(発注者入力!P59="","",発注者入力!P59)</f>
        <v>○</v>
      </c>
      <c r="Q59" s="142">
        <f>IF(P59="○",1,"－")</f>
        <v>1</v>
      </c>
      <c r="R59" s="289"/>
      <c r="S59" s="142" t="str">
        <f>IF(P59="○","様式ス(イ)","－")</f>
        <v>様式ス(イ)</v>
      </c>
      <c r="T59" s="142"/>
      <c r="U59" s="172" t="str">
        <f t="shared" si="1"/>
        <v>←入力</v>
      </c>
      <c r="V59" s="172"/>
      <c r="W59" s="317"/>
    </row>
    <row r="60" spans="1:24" ht="16.5" customHeight="1">
      <c r="A60" s="7"/>
      <c r="B60" s="17" t="s">
        <v>46</v>
      </c>
      <c r="C60" s="27"/>
      <c r="D60" s="27"/>
      <c r="E60" s="27"/>
      <c r="F60" s="27"/>
      <c r="G60" s="27"/>
      <c r="H60" s="27"/>
      <c r="I60" s="27"/>
      <c r="J60" s="93"/>
      <c r="K60" s="93"/>
      <c r="L60" s="93"/>
      <c r="M60" s="93"/>
      <c r="N60" s="93"/>
      <c r="O60" s="117"/>
      <c r="P60" s="136"/>
      <c r="Q60" s="148">
        <f>IF(SUM(Q26:Q31,Q35:Q59),SUM(Q26:Q31,Q35:Q59))</f>
        <v>18</v>
      </c>
      <c r="R60" s="136">
        <f>SUM(R26:R59)</f>
        <v>0</v>
      </c>
      <c r="S60" s="30"/>
      <c r="T60" s="117"/>
      <c r="U60" s="305"/>
      <c r="V60" s="305"/>
      <c r="W60" s="136">
        <f>SUM(W26:W59)</f>
        <v>0</v>
      </c>
    </row>
    <row r="61" spans="1:24" ht="16.5" customHeight="1">
      <c r="A61" s="7"/>
      <c r="B61" s="9"/>
      <c r="C61" s="9"/>
      <c r="D61" s="9"/>
      <c r="E61" s="9"/>
      <c r="F61" s="9"/>
      <c r="G61" s="9"/>
      <c r="H61" s="9"/>
      <c r="I61" s="9"/>
      <c r="J61" s="9"/>
      <c r="K61" s="9"/>
      <c r="L61" s="9"/>
      <c r="M61" s="9"/>
      <c r="N61" s="9"/>
      <c r="O61" s="9"/>
      <c r="P61" s="23"/>
      <c r="Q61" s="9"/>
      <c r="R61" s="9"/>
      <c r="S61" s="23"/>
      <c r="T61" s="23"/>
      <c r="U61" s="170"/>
      <c r="V61" s="170"/>
      <c r="W61" s="16"/>
      <c r="X61" s="324"/>
    </row>
    <row r="62" spans="1:24" ht="17.25" customHeight="1">
      <c r="A62" s="7"/>
      <c r="B62" s="247" t="s">
        <v>63</v>
      </c>
      <c r="C62" s="247"/>
      <c r="D62" s="247"/>
      <c r="E62" s="247"/>
      <c r="F62" s="247"/>
      <c r="G62" s="247"/>
      <c r="H62" s="247"/>
      <c r="I62" s="247"/>
      <c r="J62" s="247"/>
      <c r="K62" s="247"/>
      <c r="L62" s="9"/>
      <c r="M62" s="9"/>
      <c r="N62" s="9"/>
      <c r="O62" s="9"/>
      <c r="P62" s="23"/>
      <c r="Q62" s="9"/>
      <c r="R62" s="9"/>
      <c r="S62" s="23"/>
      <c r="T62" s="23"/>
      <c r="U62" s="170"/>
      <c r="V62" s="170"/>
      <c r="W62" s="16"/>
      <c r="X62" s="324"/>
    </row>
    <row r="63" spans="1:24" ht="17.25" customHeight="1">
      <c r="A63" s="7"/>
      <c r="B63" s="248"/>
      <c r="C63" s="253"/>
      <c r="D63" s="261"/>
      <c r="E63" s="261"/>
      <c r="F63" s="261"/>
      <c r="G63" s="261"/>
      <c r="H63" s="261"/>
      <c r="I63" s="261"/>
      <c r="J63" s="261"/>
      <c r="K63" s="261"/>
      <c r="L63" s="9"/>
      <c r="M63" s="9"/>
      <c r="N63" s="9"/>
      <c r="O63" s="9"/>
      <c r="P63" s="23"/>
      <c r="Q63" s="9"/>
      <c r="R63" s="295"/>
      <c r="S63" s="298"/>
      <c r="T63" s="298"/>
      <c r="U63" s="170"/>
      <c r="V63" s="170"/>
      <c r="W63" s="16"/>
      <c r="X63" s="324"/>
    </row>
    <row r="64" spans="1:24">
      <c r="A64" s="7"/>
      <c r="B64" s="249" t="s">
        <v>40</v>
      </c>
      <c r="C64" s="254" t="s">
        <v>33</v>
      </c>
      <c r="D64" s="254"/>
      <c r="E64" s="254"/>
      <c r="F64" s="254"/>
      <c r="G64" s="254"/>
      <c r="H64" s="254"/>
      <c r="I64" s="254"/>
      <c r="J64" s="254"/>
      <c r="K64" s="254"/>
      <c r="L64" s="254"/>
      <c r="M64" s="254"/>
      <c r="N64" s="254"/>
      <c r="O64" s="254"/>
      <c r="P64" s="254"/>
      <c r="Q64" s="286"/>
      <c r="R64" s="295"/>
      <c r="S64" s="299" t="s">
        <v>25</v>
      </c>
      <c r="T64" s="302"/>
      <c r="U64" s="306"/>
      <c r="V64" s="23"/>
      <c r="W64" s="16"/>
      <c r="X64" s="324"/>
    </row>
    <row r="65" spans="1:24" ht="34.5" customHeight="1">
      <c r="A65" s="7"/>
      <c r="B65" s="249" t="s">
        <v>40</v>
      </c>
      <c r="C65" s="255" t="s">
        <v>81</v>
      </c>
      <c r="D65" s="255"/>
      <c r="E65" s="255"/>
      <c r="F65" s="255"/>
      <c r="G65" s="255"/>
      <c r="H65" s="255"/>
      <c r="I65" s="255"/>
      <c r="J65" s="255"/>
      <c r="K65" s="255"/>
      <c r="L65" s="255"/>
      <c r="M65" s="255"/>
      <c r="N65" s="255"/>
      <c r="O65" s="255"/>
      <c r="P65" s="255"/>
      <c r="Q65" s="287"/>
      <c r="R65" s="295"/>
      <c r="S65" s="300"/>
      <c r="T65" s="303"/>
      <c r="U65" s="307"/>
      <c r="V65" s="23"/>
      <c r="W65" s="16"/>
      <c r="X65" s="324"/>
    </row>
    <row r="66" spans="1:24">
      <c r="A66" s="7"/>
      <c r="B66" s="249"/>
      <c r="C66" s="255"/>
      <c r="D66" s="255"/>
      <c r="E66" s="255"/>
      <c r="F66" s="255"/>
      <c r="G66" s="255"/>
      <c r="H66" s="255"/>
      <c r="I66" s="255"/>
      <c r="J66" s="255"/>
      <c r="K66" s="255"/>
      <c r="L66" s="255"/>
      <c r="M66" s="255"/>
      <c r="N66" s="255"/>
      <c r="O66" s="255"/>
      <c r="P66" s="255"/>
      <c r="Q66" s="287"/>
      <c r="R66" s="295"/>
      <c r="S66" s="300"/>
      <c r="T66" s="303"/>
      <c r="U66" s="307"/>
      <c r="V66" s="23"/>
      <c r="W66" s="7"/>
    </row>
    <row r="67" spans="1:24">
      <c r="A67" s="7"/>
      <c r="B67" s="249" t="s">
        <v>40</v>
      </c>
      <c r="C67" s="255" t="s">
        <v>69</v>
      </c>
      <c r="D67" s="262"/>
      <c r="E67" s="262"/>
      <c r="F67" s="262"/>
      <c r="G67" s="262"/>
      <c r="H67" s="262"/>
      <c r="I67" s="262"/>
      <c r="J67" s="262"/>
      <c r="K67" s="262"/>
      <c r="L67" s="262"/>
      <c r="M67" s="262"/>
      <c r="N67" s="262"/>
      <c r="O67" s="262"/>
      <c r="P67" s="262"/>
      <c r="Q67" s="262"/>
      <c r="R67" s="295"/>
      <c r="S67" s="300"/>
      <c r="T67" s="303"/>
      <c r="U67" s="307"/>
      <c r="V67" s="23"/>
      <c r="W67" s="7"/>
    </row>
    <row r="68" spans="1:24">
      <c r="A68" s="7"/>
      <c r="B68" s="249" t="s">
        <v>40</v>
      </c>
      <c r="C68" s="256" t="s">
        <v>125</v>
      </c>
      <c r="D68" s="263"/>
      <c r="E68" s="263"/>
      <c r="F68" s="263"/>
      <c r="G68" s="263"/>
      <c r="H68" s="263"/>
      <c r="I68" s="263"/>
      <c r="J68" s="263"/>
      <c r="K68" s="263"/>
      <c r="L68" s="263"/>
      <c r="M68" s="263"/>
      <c r="N68" s="263"/>
      <c r="O68" s="263"/>
      <c r="P68" s="263"/>
      <c r="Q68" s="263"/>
      <c r="R68" s="295"/>
      <c r="S68" s="300"/>
      <c r="T68" s="303"/>
      <c r="U68" s="307"/>
      <c r="V68" s="23"/>
      <c r="W68" s="7"/>
    </row>
    <row r="69" spans="1:24">
      <c r="A69" s="7"/>
      <c r="B69" s="249" t="s">
        <v>40</v>
      </c>
      <c r="C69" s="257" t="s">
        <v>21</v>
      </c>
      <c r="D69" s="257"/>
      <c r="E69" s="257"/>
      <c r="F69" s="257"/>
      <c r="G69" s="257"/>
      <c r="H69" s="257"/>
      <c r="I69" s="257"/>
      <c r="J69" s="257"/>
      <c r="K69" s="257"/>
      <c r="L69" s="257"/>
      <c r="M69" s="257"/>
      <c r="N69" s="257"/>
      <c r="O69" s="257"/>
      <c r="P69" s="257"/>
      <c r="Q69" s="257"/>
      <c r="R69" s="295"/>
      <c r="S69" s="301"/>
      <c r="T69" s="304"/>
      <c r="U69" s="308"/>
      <c r="V69" s="23"/>
      <c r="W69" s="7"/>
    </row>
    <row r="70" spans="1:24">
      <c r="A70" s="7"/>
      <c r="B70" s="249" t="s">
        <v>40</v>
      </c>
      <c r="C70" s="257" t="s">
        <v>64</v>
      </c>
      <c r="D70" s="257"/>
      <c r="E70" s="257"/>
      <c r="F70" s="257"/>
      <c r="G70" s="257"/>
      <c r="H70" s="257"/>
      <c r="I70" s="257"/>
      <c r="J70" s="257"/>
      <c r="K70" s="257"/>
      <c r="L70" s="257"/>
      <c r="M70" s="257"/>
      <c r="N70" s="257"/>
      <c r="O70" s="257"/>
      <c r="P70" s="257"/>
      <c r="Q70" s="257"/>
      <c r="R70" s="296"/>
      <c r="S70" s="23"/>
      <c r="T70" s="23"/>
      <c r="U70" s="170"/>
      <c r="V70" s="170"/>
      <c r="W70" s="245"/>
    </row>
    <row r="71" spans="1:24">
      <c r="A71" s="7"/>
      <c r="B71" s="9"/>
      <c r="C71" s="9"/>
      <c r="D71" s="9"/>
      <c r="E71" s="9"/>
      <c r="F71" s="9"/>
      <c r="G71" s="9"/>
      <c r="H71" s="9"/>
      <c r="I71" s="9"/>
      <c r="J71" s="9"/>
      <c r="K71" s="9"/>
      <c r="L71" s="9"/>
      <c r="M71" s="9"/>
      <c r="N71" s="9"/>
      <c r="O71" s="9"/>
      <c r="P71" s="23"/>
      <c r="Q71" s="9"/>
      <c r="R71" s="9"/>
      <c r="S71" s="23"/>
      <c r="T71" s="23"/>
      <c r="U71" s="170"/>
      <c r="V71" s="170"/>
      <c r="W71" s="174"/>
    </row>
    <row r="72" spans="1:24">
      <c r="A72" s="7"/>
      <c r="B72" s="9"/>
      <c r="C72" s="9"/>
      <c r="D72" s="9"/>
      <c r="E72" s="9"/>
      <c r="F72" s="9"/>
      <c r="G72" s="9"/>
      <c r="H72" s="9"/>
      <c r="I72" s="9"/>
      <c r="J72" s="9"/>
      <c r="K72" s="9"/>
      <c r="L72" s="9"/>
      <c r="M72" s="9"/>
      <c r="N72" s="9"/>
      <c r="O72" s="9"/>
      <c r="P72" s="23"/>
      <c r="Q72" s="9"/>
      <c r="R72" s="9"/>
      <c r="S72" s="23"/>
      <c r="T72" s="23"/>
      <c r="U72" s="170"/>
      <c r="V72" s="170"/>
      <c r="W72" s="174"/>
    </row>
    <row r="73" spans="1:24">
      <c r="A73" s="245"/>
      <c r="B73" s="245"/>
      <c r="C73" s="245"/>
      <c r="D73" s="245"/>
      <c r="E73" s="245"/>
      <c r="F73" s="245"/>
      <c r="G73" s="245"/>
      <c r="H73" s="245"/>
      <c r="I73" s="245"/>
      <c r="J73" s="245"/>
      <c r="K73" s="245"/>
      <c r="L73" s="245"/>
      <c r="M73" s="245"/>
      <c r="N73" s="245"/>
      <c r="O73" s="245"/>
      <c r="P73" s="245"/>
      <c r="Q73" s="245"/>
      <c r="R73" s="245"/>
      <c r="S73" s="245"/>
      <c r="T73" s="245"/>
      <c r="U73" s="245"/>
      <c r="V73" s="245"/>
      <c r="W73" s="245"/>
    </row>
  </sheetData>
  <mergeCells count="130">
    <mergeCell ref="P1:T1"/>
    <mergeCell ref="N5:O5"/>
    <mergeCell ref="P6:T6"/>
    <mergeCell ref="B8:C8"/>
    <mergeCell ref="P8:T8"/>
    <mergeCell ref="B9:I9"/>
    <mergeCell ref="C10:I10"/>
    <mergeCell ref="J11:L11"/>
    <mergeCell ref="J12:K12"/>
    <mergeCell ref="L12:U12"/>
    <mergeCell ref="J13:K13"/>
    <mergeCell ref="L13:U13"/>
    <mergeCell ref="J14:K14"/>
    <mergeCell ref="L14:R14"/>
    <mergeCell ref="S14:T14"/>
    <mergeCell ref="J15:K15"/>
    <mergeCell ref="L15:R15"/>
    <mergeCell ref="S15:W15"/>
    <mergeCell ref="J16:K16"/>
    <mergeCell ref="L16:O16"/>
    <mergeCell ref="B18:U18"/>
    <mergeCell ref="C20:D20"/>
    <mergeCell ref="E20:T20"/>
    <mergeCell ref="C22:D22"/>
    <mergeCell ref="E22:T22"/>
    <mergeCell ref="P23:S23"/>
    <mergeCell ref="B24:O24"/>
    <mergeCell ref="B25:H25"/>
    <mergeCell ref="I25:O25"/>
    <mergeCell ref="J26:O26"/>
    <mergeCell ref="S26:T26"/>
    <mergeCell ref="J27:O27"/>
    <mergeCell ref="S27:T27"/>
    <mergeCell ref="J28:O28"/>
    <mergeCell ref="S28:T28"/>
    <mergeCell ref="J29:O29"/>
    <mergeCell ref="S29:T29"/>
    <mergeCell ref="J30:O30"/>
    <mergeCell ref="S30:T30"/>
    <mergeCell ref="J31:O31"/>
    <mergeCell ref="S31:T31"/>
    <mergeCell ref="J32:O32"/>
    <mergeCell ref="S32:T32"/>
    <mergeCell ref="S33:T33"/>
    <mergeCell ref="S34:T34"/>
    <mergeCell ref="J35:O35"/>
    <mergeCell ref="S35:T35"/>
    <mergeCell ref="J36:O36"/>
    <mergeCell ref="S36:T36"/>
    <mergeCell ref="J37:O37"/>
    <mergeCell ref="S37:T37"/>
    <mergeCell ref="J38:O38"/>
    <mergeCell ref="S38:T38"/>
    <mergeCell ref="J39:O39"/>
    <mergeCell ref="S39:T39"/>
    <mergeCell ref="J40:O40"/>
    <mergeCell ref="S40:T40"/>
    <mergeCell ref="J41:O41"/>
    <mergeCell ref="S41:T41"/>
    <mergeCell ref="J42:O42"/>
    <mergeCell ref="S42:T42"/>
    <mergeCell ref="J43:O43"/>
    <mergeCell ref="S43:T43"/>
    <mergeCell ref="J44:O44"/>
    <mergeCell ref="S44:T44"/>
    <mergeCell ref="J45:O45"/>
    <mergeCell ref="S45:T45"/>
    <mergeCell ref="D46:H46"/>
    <mergeCell ref="J46:O46"/>
    <mergeCell ref="S46:T46"/>
    <mergeCell ref="J47:O47"/>
    <mergeCell ref="S47:T47"/>
    <mergeCell ref="S48:T48"/>
    <mergeCell ref="J49:O49"/>
    <mergeCell ref="S49:T49"/>
    <mergeCell ref="S50:T50"/>
    <mergeCell ref="S51:T51"/>
    <mergeCell ref="S52:T52"/>
    <mergeCell ref="S53:T53"/>
    <mergeCell ref="J54:O54"/>
    <mergeCell ref="S54:T54"/>
    <mergeCell ref="J55:O55"/>
    <mergeCell ref="S55:T55"/>
    <mergeCell ref="S56:T56"/>
    <mergeCell ref="D57:H57"/>
    <mergeCell ref="S57:T57"/>
    <mergeCell ref="J58:O58"/>
    <mergeCell ref="S58:T58"/>
    <mergeCell ref="J59:O59"/>
    <mergeCell ref="S59:T59"/>
    <mergeCell ref="B60:O60"/>
    <mergeCell ref="S60:T60"/>
    <mergeCell ref="B62:K62"/>
    <mergeCell ref="C64:Q64"/>
    <mergeCell ref="C67:Q67"/>
    <mergeCell ref="C68:Q68"/>
    <mergeCell ref="C69:Q69"/>
    <mergeCell ref="C70:Q70"/>
    <mergeCell ref="A73:W73"/>
    <mergeCell ref="E1:O2"/>
    <mergeCell ref="P2:T5"/>
    <mergeCell ref="B6:O7"/>
    <mergeCell ref="P24:P25"/>
    <mergeCell ref="Q24:Q25"/>
    <mergeCell ref="R24:R25"/>
    <mergeCell ref="S24:T25"/>
    <mergeCell ref="W24:W25"/>
    <mergeCell ref="C26:C27"/>
    <mergeCell ref="D26:H27"/>
    <mergeCell ref="C28:C29"/>
    <mergeCell ref="D28:H29"/>
    <mergeCell ref="C30:C31"/>
    <mergeCell ref="D30:H31"/>
    <mergeCell ref="C32:C34"/>
    <mergeCell ref="D32:H34"/>
    <mergeCell ref="C35:C39"/>
    <mergeCell ref="D35:H39"/>
    <mergeCell ref="C40:C45"/>
    <mergeCell ref="D40:H45"/>
    <mergeCell ref="C54:C56"/>
    <mergeCell ref="D54:H56"/>
    <mergeCell ref="C58:C59"/>
    <mergeCell ref="D58:H59"/>
    <mergeCell ref="S64:S69"/>
    <mergeCell ref="T64:U69"/>
    <mergeCell ref="C65:Q66"/>
    <mergeCell ref="B26:B34"/>
    <mergeCell ref="B35:B59"/>
    <mergeCell ref="C47:C53"/>
    <mergeCell ref="D47:H53"/>
  </mergeCells>
  <phoneticPr fontId="4"/>
  <conditionalFormatting sqref="U51:V51">
    <cfRule type="cellIs" dxfId="88" priority="4" operator="equal">
      <formula>"←入力"</formula>
    </cfRule>
    <cfRule type="cellIs" dxfId="87" priority="5" operator="equal">
      <formula>"←入力不要"</formula>
    </cfRule>
  </conditionalFormatting>
  <conditionalFormatting sqref="P51">
    <cfRule type="cellIs" dxfId="86" priority="3" operator="equal">
      <formula>""""""</formula>
    </cfRule>
  </conditionalFormatting>
  <conditionalFormatting sqref="R51">
    <cfRule type="expression" dxfId="85" priority="2" stopIfTrue="1">
      <formula>$P$51=""</formula>
    </cfRule>
  </conditionalFormatting>
  <conditionalFormatting sqref="W51">
    <cfRule type="expression" dxfId="84" priority="1" stopIfTrue="1">
      <formula>$P$51=""</formula>
    </cfRule>
  </conditionalFormatting>
  <conditionalFormatting sqref="L16 L12:L14">
    <cfRule type="expression" dxfId="83" priority="208" stopIfTrue="1">
      <formula>L12&lt;&gt;""</formula>
    </cfRule>
  </conditionalFormatting>
  <conditionalFormatting sqref="L15">
    <cfRule type="expression" dxfId="82" priority="205" stopIfTrue="1">
      <formula>$L$15&lt;&gt;""</formula>
    </cfRule>
  </conditionalFormatting>
  <conditionalFormatting sqref="B3">
    <cfRule type="expression" dxfId="81" priority="211" stopIfTrue="1">
      <formula>$B$3&lt;&gt;""</formula>
    </cfRule>
  </conditionalFormatting>
  <conditionalFormatting sqref="B5:N5">
    <cfRule type="expression" dxfId="80" priority="212" stopIfTrue="1">
      <formula>$B$5&lt;&gt;""</formula>
    </cfRule>
  </conditionalFormatting>
  <conditionalFormatting sqref="C4:O4">
    <cfRule type="expression" dxfId="79" priority="189" stopIfTrue="1">
      <formula>$B$4&lt;&gt;""</formula>
    </cfRule>
  </conditionalFormatting>
  <conditionalFormatting sqref="R32">
    <cfRule type="expression" dxfId="78" priority="173" stopIfTrue="1">
      <formula>$P$32=""</formula>
    </cfRule>
  </conditionalFormatting>
  <conditionalFormatting sqref="R33">
    <cfRule type="expression" dxfId="77" priority="162" stopIfTrue="1">
      <formula>$P$33=""</formula>
    </cfRule>
  </conditionalFormatting>
  <conditionalFormatting sqref="R34">
    <cfRule type="expression" dxfId="76" priority="159" stopIfTrue="1">
      <formula>$P$34=""</formula>
    </cfRule>
  </conditionalFormatting>
  <conditionalFormatting sqref="R31">
    <cfRule type="expression" dxfId="75" priority="130" stopIfTrue="1">
      <formula>$P$31=""</formula>
    </cfRule>
  </conditionalFormatting>
  <conditionalFormatting sqref="R30">
    <cfRule type="expression" dxfId="74" priority="129" stopIfTrue="1">
      <formula>$P$30=""</formula>
    </cfRule>
  </conditionalFormatting>
  <conditionalFormatting sqref="R29">
    <cfRule type="expression" dxfId="73" priority="128" stopIfTrue="1">
      <formula>$P$29=""</formula>
    </cfRule>
  </conditionalFormatting>
  <conditionalFormatting sqref="B4">
    <cfRule type="expression" dxfId="72" priority="120" stopIfTrue="1">
      <formula>$B$4&lt;&gt;""</formula>
    </cfRule>
  </conditionalFormatting>
  <conditionalFormatting sqref="B6:O7">
    <cfRule type="expression" dxfId="71" priority="119" stopIfTrue="1">
      <formula>$B$6&lt;&gt;""</formula>
    </cfRule>
  </conditionalFormatting>
  <conditionalFormatting sqref="E1">
    <cfRule type="expression" dxfId="70" priority="118" stopIfTrue="1">
      <formula>$E$1&lt;&gt;""</formula>
    </cfRule>
  </conditionalFormatting>
  <conditionalFormatting sqref="C3:O3">
    <cfRule type="expression" dxfId="69" priority="117">
      <formula>$B$3&lt;&gt;""</formula>
    </cfRule>
  </conditionalFormatting>
  <conditionalFormatting sqref="R26">
    <cfRule type="expression" dxfId="68" priority="114" stopIfTrue="1">
      <formula>$P$26=""</formula>
    </cfRule>
  </conditionalFormatting>
  <conditionalFormatting sqref="R28">
    <cfRule type="expression" dxfId="67" priority="113" stopIfTrue="1">
      <formula>$P$28=""</formula>
    </cfRule>
  </conditionalFormatting>
  <conditionalFormatting sqref="R27">
    <cfRule type="expression" dxfId="66" priority="112">
      <formula>$P$27=""</formula>
    </cfRule>
  </conditionalFormatting>
  <conditionalFormatting sqref="P2">
    <cfRule type="expression" dxfId="65" priority="334" stopIfTrue="1">
      <formula>#REF!="無　効"</formula>
    </cfRule>
  </conditionalFormatting>
  <conditionalFormatting sqref="U26:V50 U52:V52 U54:V59">
    <cfRule type="cellIs" dxfId="64" priority="107" operator="equal">
      <formula>"←入力"</formula>
    </cfRule>
    <cfRule type="cellIs" dxfId="63" priority="108" operator="equal">
      <formula>"←入力不要"</formula>
    </cfRule>
  </conditionalFormatting>
  <conditionalFormatting sqref="P26:P50 P52 P54:P59">
    <cfRule type="cellIs" dxfId="62" priority="98" operator="equal">
      <formula>""""""</formula>
    </cfRule>
  </conditionalFormatting>
  <conditionalFormatting sqref="B9:I9">
    <cfRule type="cellIs" dxfId="61" priority="97" operator="equal">
      <formula>0</formula>
    </cfRule>
    <cfRule type="expression" dxfId="60" priority="101">
      <formula>#REF!=""</formula>
    </cfRule>
  </conditionalFormatting>
  <conditionalFormatting sqref="E20:T20">
    <cfRule type="expression" dxfId="59" priority="100">
      <formula>#REF!=""</formula>
    </cfRule>
  </conditionalFormatting>
  <conditionalFormatting sqref="E22:T22">
    <cfRule type="expression" dxfId="58" priority="99">
      <formula>#REF!=""</formula>
    </cfRule>
  </conditionalFormatting>
  <conditionalFormatting sqref="E20:T20 E22:T22">
    <cfRule type="cellIs" dxfId="57" priority="96" operator="equal">
      <formula>0</formula>
    </cfRule>
  </conditionalFormatting>
  <conditionalFormatting sqref="P8:T8">
    <cfRule type="expression" dxfId="56" priority="75">
      <formula>P8="令和　年　　月　　日"</formula>
    </cfRule>
  </conditionalFormatting>
  <conditionalFormatting sqref="W32">
    <cfRule type="expression" dxfId="55" priority="37" stopIfTrue="1">
      <formula>$P$32=""</formula>
    </cfRule>
  </conditionalFormatting>
  <conditionalFormatting sqref="W33">
    <cfRule type="expression" dxfId="54" priority="34" stopIfTrue="1">
      <formula>$P$33=""</formula>
    </cfRule>
  </conditionalFormatting>
  <conditionalFormatting sqref="W34">
    <cfRule type="expression" dxfId="53" priority="33" stopIfTrue="1">
      <formula>$P$34=""</formula>
    </cfRule>
  </conditionalFormatting>
  <conditionalFormatting sqref="W31">
    <cfRule type="expression" dxfId="52" priority="26" stopIfTrue="1">
      <formula>$P$31=""</formula>
    </cfRule>
  </conditionalFormatting>
  <conditionalFormatting sqref="W30">
    <cfRule type="expression" dxfId="51" priority="25" stopIfTrue="1">
      <formula>$P$30=""</formula>
    </cfRule>
  </conditionalFormatting>
  <conditionalFormatting sqref="W29">
    <cfRule type="expression" dxfId="50" priority="24" stopIfTrue="1">
      <formula>$P$29=""</formula>
    </cfRule>
  </conditionalFormatting>
  <conditionalFormatting sqref="W26">
    <cfRule type="expression" dxfId="49" priority="21" stopIfTrue="1">
      <formula>$P$26=""</formula>
    </cfRule>
  </conditionalFormatting>
  <conditionalFormatting sqref="W28">
    <cfRule type="expression" dxfId="48" priority="20" stopIfTrue="1">
      <formula>$P$28=""</formula>
    </cfRule>
  </conditionalFormatting>
  <conditionalFormatting sqref="W27">
    <cfRule type="expression" dxfId="47" priority="19">
      <formula>$P$27=""</formula>
    </cfRule>
  </conditionalFormatting>
  <conditionalFormatting sqref="R38">
    <cfRule type="expression" dxfId="46" priority="204" stopIfTrue="1">
      <formula>$P$38=""</formula>
    </cfRule>
  </conditionalFormatting>
  <conditionalFormatting sqref="R48">
    <cfRule type="expression" dxfId="45" priority="203" stopIfTrue="1">
      <formula>$P$48=""</formula>
    </cfRule>
  </conditionalFormatting>
  <conditionalFormatting sqref="R49:R50">
    <cfRule type="expression" dxfId="44" priority="202" stopIfTrue="1">
      <formula>$P$49=""</formula>
    </cfRule>
  </conditionalFormatting>
  <conditionalFormatting sqref="R39">
    <cfRule type="expression" dxfId="43" priority="167" stopIfTrue="1">
      <formula>$P$39=""</formula>
    </cfRule>
  </conditionalFormatting>
  <conditionalFormatting sqref="R35">
    <cfRule type="expression" dxfId="42" priority="138" stopIfTrue="1">
      <formula>$P$35=""</formula>
    </cfRule>
  </conditionalFormatting>
  <conditionalFormatting sqref="R45:R46">
    <cfRule type="expression" dxfId="41" priority="126" stopIfTrue="1">
      <formula>$P$46=""</formula>
    </cfRule>
  </conditionalFormatting>
  <conditionalFormatting sqref="R44">
    <cfRule type="expression" dxfId="40" priority="125" stopIfTrue="1">
      <formula>$P$44=""</formula>
    </cfRule>
  </conditionalFormatting>
  <conditionalFormatting sqref="R43">
    <cfRule type="expression" dxfId="39" priority="124" stopIfTrue="1">
      <formula>$P$43=""</formula>
    </cfRule>
  </conditionalFormatting>
  <conditionalFormatting sqref="R36">
    <cfRule type="expression" dxfId="38" priority="122">
      <formula>$P$36=""</formula>
    </cfRule>
  </conditionalFormatting>
  <conditionalFormatting sqref="R37">
    <cfRule type="expression" dxfId="37" priority="121">
      <formula>$P$37=""</formula>
    </cfRule>
  </conditionalFormatting>
  <conditionalFormatting sqref="W48">
    <cfRule type="expression" dxfId="36" priority="70" stopIfTrue="1">
      <formula>$P$48=""</formula>
    </cfRule>
  </conditionalFormatting>
  <conditionalFormatting sqref="W49">
    <cfRule type="expression" dxfId="35" priority="69" stopIfTrue="1">
      <formula>$P$49=""</formula>
    </cfRule>
  </conditionalFormatting>
  <conditionalFormatting sqref="W50">
    <cfRule type="expression" dxfId="34" priority="53" stopIfTrue="1">
      <formula>$P$50=""</formula>
    </cfRule>
  </conditionalFormatting>
  <conditionalFormatting sqref="W46">
    <cfRule type="expression" dxfId="33" priority="48" stopIfTrue="1">
      <formula>$P$46=""</formula>
    </cfRule>
  </conditionalFormatting>
  <conditionalFormatting sqref="W45">
    <cfRule type="expression" dxfId="32" priority="47" stopIfTrue="1">
      <formula>$P$45=""</formula>
    </cfRule>
  </conditionalFormatting>
  <conditionalFormatting sqref="W44">
    <cfRule type="expression" dxfId="31" priority="46" stopIfTrue="1">
      <formula>$P$44=""</formula>
    </cfRule>
  </conditionalFormatting>
  <conditionalFormatting sqref="W43">
    <cfRule type="expression" dxfId="30" priority="45" stopIfTrue="1">
      <formula>$P$43=""</formula>
    </cfRule>
  </conditionalFormatting>
  <conditionalFormatting sqref="W47">
    <cfRule type="expression" dxfId="29" priority="73" stopIfTrue="1">
      <formula>$P$47=""</formula>
    </cfRule>
  </conditionalFormatting>
  <conditionalFormatting sqref="W38">
    <cfRule type="expression" dxfId="28" priority="38" stopIfTrue="1">
      <formula>$P$38=""</formula>
    </cfRule>
  </conditionalFormatting>
  <conditionalFormatting sqref="W39">
    <cfRule type="expression" dxfId="27" priority="35" stopIfTrue="1">
      <formula>$P$39=""</formula>
    </cfRule>
  </conditionalFormatting>
  <conditionalFormatting sqref="W35">
    <cfRule type="expression" dxfId="26" priority="27" stopIfTrue="1">
      <formula>$P$35=""</formula>
    </cfRule>
  </conditionalFormatting>
  <conditionalFormatting sqref="W36">
    <cfRule type="expression" dxfId="25" priority="23">
      <formula>$P$36=""</formula>
    </cfRule>
  </conditionalFormatting>
  <conditionalFormatting sqref="W37">
    <cfRule type="expression" dxfId="24" priority="22">
      <formula>$P$37=""</formula>
    </cfRule>
  </conditionalFormatting>
  <conditionalFormatting sqref="R47">
    <cfRule type="expression" dxfId="23" priority="6">
      <formula>$P$36=""</formula>
    </cfRule>
  </conditionalFormatting>
  <conditionalFormatting sqref="R54">
    <cfRule type="expression" dxfId="22" priority="201" stopIfTrue="1">
      <formula>$P$54=""</formula>
    </cfRule>
  </conditionalFormatting>
  <conditionalFormatting sqref="R56">
    <cfRule type="expression" dxfId="21" priority="200" stopIfTrue="1">
      <formula>$P$56=""</formula>
    </cfRule>
  </conditionalFormatting>
  <conditionalFormatting sqref="R53">
    <cfRule type="expression" dxfId="20" priority="79" stopIfTrue="1">
      <formula>$P$53=""</formula>
    </cfRule>
  </conditionalFormatting>
  <conditionalFormatting sqref="U53:V53">
    <cfRule type="cellIs" dxfId="19" priority="77" operator="equal">
      <formula>"←入力"</formula>
    </cfRule>
    <cfRule type="cellIs" dxfId="18" priority="78" operator="equal">
      <formula>"←入力不要"</formula>
    </cfRule>
  </conditionalFormatting>
  <conditionalFormatting sqref="P53">
    <cfRule type="cellIs" dxfId="17" priority="76" operator="equal">
      <formula>""""""</formula>
    </cfRule>
  </conditionalFormatting>
  <conditionalFormatting sqref="R52">
    <cfRule type="expression" dxfId="16" priority="16" stopIfTrue="1">
      <formula>$P$52=""</formula>
    </cfRule>
  </conditionalFormatting>
  <conditionalFormatting sqref="W52">
    <cfRule type="expression" dxfId="15" priority="15" stopIfTrue="1">
      <formula>$P$52=""</formula>
    </cfRule>
  </conditionalFormatting>
  <conditionalFormatting sqref="W53">
    <cfRule type="expression" dxfId="14" priority="14" stopIfTrue="1">
      <formula>$P$53=""</formula>
    </cfRule>
  </conditionalFormatting>
  <conditionalFormatting sqref="W54">
    <cfRule type="expression" dxfId="13" priority="13" stopIfTrue="1">
      <formula>$P$54=""</formula>
    </cfRule>
  </conditionalFormatting>
  <conditionalFormatting sqref="W55">
    <cfRule type="expression" dxfId="12" priority="12" stopIfTrue="1">
      <formula>$P$55=""</formula>
    </cfRule>
  </conditionalFormatting>
  <conditionalFormatting sqref="W56">
    <cfRule type="expression" dxfId="11" priority="11" stopIfTrue="1">
      <formula>#REF!=""</formula>
    </cfRule>
  </conditionalFormatting>
  <conditionalFormatting sqref="R60">
    <cfRule type="cellIs" dxfId="10" priority="209" stopIfTrue="1" operator="notEqual">
      <formula>$P$28="○"</formula>
    </cfRule>
  </conditionalFormatting>
  <conditionalFormatting sqref="R58">
    <cfRule type="expression" dxfId="9" priority="198" stopIfTrue="1">
      <formula>$P$58=""</formula>
    </cfRule>
  </conditionalFormatting>
  <conditionalFormatting sqref="R59">
    <cfRule type="expression" dxfId="8" priority="196" stopIfTrue="1">
      <formula>$P$59=""</formula>
    </cfRule>
  </conditionalFormatting>
  <conditionalFormatting sqref="W60">
    <cfRule type="cellIs" dxfId="7" priority="72" stopIfTrue="1" operator="notEqual">
      <formula>$P$28="○"</formula>
    </cfRule>
  </conditionalFormatting>
  <conditionalFormatting sqref="R57">
    <cfRule type="expression" dxfId="6" priority="18" stopIfTrue="1">
      <formula>$P$57=""</formula>
    </cfRule>
  </conditionalFormatting>
  <conditionalFormatting sqref="W57">
    <cfRule type="expression" dxfId="5" priority="10" stopIfTrue="1">
      <formula>$P$57=""</formula>
    </cfRule>
  </conditionalFormatting>
  <conditionalFormatting sqref="W58">
    <cfRule type="expression" dxfId="4" priority="9" stopIfTrue="1">
      <formula>$P$58=""</formula>
    </cfRule>
  </conditionalFormatting>
  <conditionalFormatting sqref="W59">
    <cfRule type="expression" dxfId="3" priority="8" stopIfTrue="1">
      <formula>$P$59=""</formula>
    </cfRule>
  </conditionalFormatting>
  <dataValidations count="18">
    <dataValidation allowBlank="1" showDropDown="0" showInputMessage="1" showErrorMessage="1" prompt="電子入札での提出時には、日付の記入は必要ありません。_x000a__x000a_　「落札候補者提出書」として提出する場合は、提出日を記入してください。_x000a__x000a_入力方法【例】_x000a_2020/10/10_x000a_令和2年10月10日_x000a_R2.10.10" sqref="P8:T8"/>
    <dataValidation allowBlank="1" showDropDown="0" showInputMessage="1" showErrorMessage="1" prompt="住所を入力して下さい。" sqref="L12:U12"/>
    <dataValidation allowBlank="1" showDropDown="0" showInputMessage="1" showErrorMessage="1" prompt="会社名を入力して下さい。" sqref="L13:U13"/>
    <dataValidation allowBlank="1" showDropDown="0" showInputMessage="1" showErrorMessage="1" prompt="代表者名を入力して下さい。" sqref="L14:R14"/>
    <dataValidation allowBlank="1" showDropDown="0" showInputMessage="1" showErrorMessage="1" prompt="担当者名を入力して下さい。" sqref="L15:R15"/>
    <dataValidation imeMode="off" operator="greaterThanOrEqual" allowBlank="1" showDropDown="0" showInputMessage="1" showErrorMessage="1" prompt="電話番号を入力して下さい。" sqref="L16:O16"/>
    <dataValidation allowBlank="1" showDropDown="0" showInputMessage="0" showErrorMessage="1" sqref="S14:T14"/>
    <dataValidation imeMode="off" allowBlank="1" showDropDown="0" showInputMessage="1" showErrorMessage="1" errorTitle="不適切な入力です" error="発注者側で入力する項目です。_x000a_入力しないでください。_x000a_" sqref="R40:R42 W40:W42"/>
    <dataValidation type="list" allowBlank="1" showDropDown="0" showInputMessage="1" showErrorMessage="1" errorTitle="不適切な入力です" error="入札説明書を確認してください。_x000a_0 、 1  のいずれかを入力してください。_x000a_もしくは、評価対象ではない項目です。_x000a_" sqref="W37">
      <formula1>$AB$36:$AC$36</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W48">
      <formula1>$AB$47:$AC$47</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W49">
      <formula1>$AB$48:$AC$48</formula1>
    </dataValidation>
    <dataValidation type="list" allowBlank="1" showDropDown="0" showInputMessage="1" showErrorMessage="1" errorTitle="不適切な入力です" error="入札説明書を確認してください。_x000a_0 、 1  のいずれかを入力してください。_x000a_もしくは、評価対象ではない項目です。" sqref="W39">
      <formula1>$AB$38:$AC$38</formula1>
    </dataValidation>
    <dataValidation type="list" allowBlank="1" showDropDown="0" showInputMessage="1" showErrorMessage="1" errorTitle="不適切な入力です" error="入札説明書を確認してください。_x000a_0 、0.5 のいずれかを入力してください。_x000a_もしくは、評価対象ではない項目です。_x000a_" sqref="W38">
      <formula1>$AB$37:$AC$37</formula1>
    </dataValidation>
    <dataValidation type="list" allowBlank="1" showDropDown="0" showInputMessage="1" showErrorMessage="1" errorTitle="不適切な入力です" error="入札説明書を確認してください。_x000a_0 、1 のいずれかを入力してください。_x000a_もしくは、評価対象ではない項目です。_x000a_" sqref="W35">
      <formula1>#REF!</formula1>
    </dataValidation>
    <dataValidation type="list" allowBlank="1" showDropDown="0" showInputMessage="1" showErrorMessage="1" errorTitle="不適切な入力です" error="入札説明書を確認してください。_x000a_0 、 1 、1.5 のいずれかを入力してください。_x000a_もしくは、評価対象ではない項目です。_x000a_" sqref="W36">
      <formula1>$AB$35:$AD$35</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W43">
      <formula1>$AB$42:$AC$42</formula1>
    </dataValidation>
    <dataValidation type="list" allowBlank="1" showDropDown="0" showInputMessage="1" showErrorMessage="1" errorTitle="不適切な入力です" error="入札説明書を確認してください。_x000a_0、1　のいずれかを入力してください。_x000a_もしくは、評価対象ではない項目です。" sqref="W44">
      <formula1>$AB$43:$AC$43</formula1>
    </dataValidation>
    <dataValidation type="list" allowBlank="1" showDropDown="0" showInputMessage="1" showErrorMessage="1" errorTitle="不適切な入力です" error="入札説明書を確認してください。_x000a_0、0.5、1　のいずれかを入力してください。_x000a_もしくは、評価対象ではない項目です。" sqref="W45">
      <formula1>$AB$44:$AD$44</formula1>
    </dataValidation>
  </dataValidations>
  <printOptions horizontalCentered="1"/>
  <pageMargins left="0.39370078740157483" right="0.23622047244094491" top="0.19685039370078741" bottom="0.19685039370078741" header="0.31496062992125984" footer="0.15748031496062992"/>
  <pageSetup paperSize="9" scale="73" fitToWidth="1" fitToHeight="1" orientation="portrait" usePrinterDefaults="1"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4" id="{7C8A96F9-E81D-48BD-B48B-FDA9C17A171F}">
            <xm:f>発注者入力!Y29&lt;&gt;""</xm:f>
            <x14:dxf>
              <fill>
                <patternFill>
                  <bgColor rgb="FFFF0000"/>
                </patternFill>
              </fill>
            </x14:dxf>
          </x14:cfRule>
          <xm:sqref>J28:O28</xm:sqref>
        </x14:conditionalFormatting>
        <x14:conditionalFormatting xmlns:xm="http://schemas.microsoft.com/office/excel/2006/main">
          <x14:cfRule type="expression" priority="341" id="{9B08A89A-A2A8-4295-A605-F3CB03186827}">
            <xm:f>発注者入力!$Y$47&lt;&gt;""</xm:f>
            <x14:dxf>
              <fill>
                <patternFill>
                  <bgColor rgb="FFFF0000"/>
                </patternFill>
              </fill>
            </x14:dxf>
          </x14:cfRule>
          <xm:sqref>J46:O46</xm:sqref>
        </x14:conditionalFormatting>
        <x14:conditionalFormatting xmlns:xm="http://schemas.microsoft.com/office/excel/2006/main">
          <x14:cfRule type="expression" priority="343" id="{A3BCFCB0-E5F7-4B00-8E12-68A5375BB333}">
            <xm:f>発注者入力!$Y$57&lt;&gt;""</xm:f>
            <x14:dxf>
              <fill>
                <patternFill>
                  <bgColor rgb="FFFF0000"/>
                </patternFill>
              </fill>
            </x14:dxf>
          </x14:cfRule>
          <xm:sqref>J58:O58</xm:sqref>
        </x14:conditionalFormatting>
      </x14:conditionalFormattings>
    </ext>
    <ext xmlns:x14="http://schemas.microsoft.com/office/spreadsheetml/2009/9/main" uri="{CCE6A557-97BC-4b89-ADB6-D9C93CAAB3DF}">
      <x14:dataValidations xmlns:xm="http://schemas.microsoft.com/office/excel/2006/main" count="34">
        <x14:dataValidation type="list" imeMode="off" allowBlank="1" showDropDown="0" showInputMessage="1" showErrorMessage="1" errorTitle="不適切な入力です" error="入札説明書を確認してください。_x000a_ 0 、 1 のいずれかを入力してください。_x000a_もしくは、評価対象ではない項目です。_x000a_">
          <x14:formula1>
            <xm:f>発注者入力!$AB$27:$AC$27</xm:f>
          </x14:formula1>
          <xm:sqref>R27 W27</xm:sqref>
        </x14:dataValidation>
        <x14:dataValidation type="list" imeMode="off" allowBlank="1" showDropDown="0" showInputMessage="1" showErrorMessage="1" errorTitle="不適切な入力です" error="入札説明書を確認してください。_x000a_0、0.5、1　のいずれかを入力してください。_x000a_もしくは、評価対象ではない項目です。">
          <x14:formula1>
            <xm:f>発注者入力!$AB$28:$AD$28</xm:f>
          </x14:formula1>
          <xm:sqref>R28 W28</xm:sqref>
        </x14:dataValidation>
        <x14:dataValidation type="list" imeMode="off" allowBlank="1" showDropDown="0" showInputMessage="1" showErrorMessage="1" errorTitle="不適切な入力です" error="入札説明書を確認してください。_x000a_ 0 、 1 、1.5 、2 のいずれかを入力してください。_x000a_もしくは、評価対象ではない項目です。">
          <x14:formula1>
            <xm:f>発注者入力!$AB$26:$AM$26</xm:f>
          </x14:formula1>
          <xm:sqref>R26 W26</xm:sqref>
        </x14:dataValidation>
        <x14:dataValidation type="list" allowBlank="1" showDropDown="0" showInputMessage="1" showErrorMessage="1" errorTitle="不適切な入力です" error="入札説明書を確認してください。_x000a_ 0 、 1 、1.5 、2 のいずれかを入力してください。_x000a_もしくは、評価対象ではない項目です。">
          <x14:formula1>
            <xm:f>発注者入力!$AB$30:$AM$30</xm:f>
          </x14:formula1>
          <xm:sqref>R30 W30</xm:sqref>
        </x14:dataValidation>
        <x14:dataValidation type="list" allowBlank="1" showDropDown="0" showInputMessage="1" showErrorMessage="1" errorTitle="不適切な入力です" error="入札説明書を確認してください。_x000a_0、0.5、1　のいずれかを入力してください。_x000a_もしくは、評価対象ではない項目です。">
          <x14:formula1>
            <xm:f>発注者入力!$AB$29:$AD$29</xm:f>
          </x14:formula1>
          <xm:sqref>R29 W29</xm:sqref>
        </x14:dataValidation>
        <x14:dataValidation type="list" allowBlank="1" showDropDown="0" showInputMessage="1" showErrorMessage="1" errorTitle="不適切な入力です" error="入札説明書を確認してください。_x000a_0、1　のいずれかを入力してください。_x000a_もしくは、評価対象ではない項目です。">
          <x14:formula1>
            <xm:f>発注者入力!$AB$31:$AC$31</xm:f>
          </x14:formula1>
          <xm:sqref>R31 W31</xm:sqref>
        </x14:dataValidation>
        <x14:dataValidation type="list" allowBlank="1" showDropDown="0" showInputMessage="1" showErrorMessage="1">
          <x14:formula1>
            <xm:f>発注者入力!$AB$32:$AC$32</xm:f>
          </x14:formula1>
          <xm:sqref>W32</xm:sqref>
        </x14:dataValidation>
        <x14:dataValidation type="list" allowBlank="1" showDropDown="0" showInputMessage="1" showErrorMessage="1">
          <x14:formula1>
            <xm:f>発注者入力!$AB$33:$AC$33</xm:f>
          </x14:formula1>
          <xm:sqref>W33</xm:sqref>
        </x14:dataValidation>
        <x14:dataValidation type="list" allowBlank="1" showDropDown="0" showInputMessage="1" showErrorMessage="1">
          <x14:formula1>
            <xm:f>発注者入力!$AB$34:$AC$34</xm:f>
          </x14:formula1>
          <xm:sqref>R34 W34</xm:sqref>
        </x14:dataValidation>
        <x14:dataValidation type="list" operator="equal" allowBlank="1" showDropDown="0" showInputMessage="0" showErrorMessage="1" errorTitle="不適切な入力です。" prompt="_x000a_">
          <x14:formula1>
            <xm:f>発注者入力!$AB$47:$AE$47</xm:f>
          </x14:formula1>
          <xm:sqref>W47</xm:sqref>
        </x14:dataValidation>
        <x14:dataValidation type="list" allowBlank="1" showDropDown="0" showInputMessage="1" showErrorMessage="1" errorTitle="不適切な入力です" error="入札説明書を確認してください。_x000a_0 、 1  のいずれかを入力してください。_x000a_もしくは、評価対象ではない項目です。_x000a_">
          <x14:formula1>
            <xm:f>発注者入力!$AB$37:$AC$37</xm:f>
          </x14:formula1>
          <xm:sqref>R37</xm:sqref>
        </x14:dataValidation>
        <x14:dataValidation type="list" allowBlank="1" showDropDown="0" showInputMessage="1" showErrorMessage="1" errorTitle="不適切な入力です" error="入札説明書を確認してください。_x000a_0、1　のいずれかを入力してください。_x000a_もしくは、評価対象ではない項目です。">
          <x14:formula1>
            <xm:f>発注者入力!$AB$48:$AC$48</xm:f>
          </x14:formula1>
          <xm:sqref>R48</xm:sqref>
        </x14:dataValidation>
        <x14:dataValidation type="list" allowBlank="1" showDropDown="0" showInputMessage="1" showErrorMessage="1" errorTitle="不適切な入力です" error="入札説明書を確認してください。_x000a_0、1　のいずれかを入力してください。_x000a_もしくは、評価対象ではない項目です。">
          <x14:formula1>
            <xm:f>発注者入力!$AB$49:$AC$49</xm:f>
          </x14:formula1>
          <xm:sqref>R49</xm:sqref>
        </x14:dataValidation>
        <x14:dataValidation type="list" allowBlank="1" showDropDown="0" showInputMessage="1" showErrorMessage="1" errorTitle="不適切な入力です" error="入札説明書を確認してください。_x000a_0 、 1  のいずれかを入力してください。_x000a_もしくは、評価対象ではない項目です。">
          <x14:formula1>
            <xm:f>発注者入力!$AB$39:$AC$39</xm:f>
          </x14:formula1>
          <xm:sqref>R39</xm:sqref>
        </x14:dataValidation>
        <x14:dataValidation type="list" allowBlank="1" showDropDown="0" showInputMessage="1" showErrorMessage="1" errorTitle="不適切な入力です" error="入札説明書を確認してください。_x000a_0 、1 のいずれかを入力してください。_x000a_もしくは、評価対象ではない項目です。">
          <x14:formula1>
            <xm:f>発注者入力!$AB$50:$AC$50</xm:f>
          </x14:formula1>
          <xm:sqref>W50:W59</xm:sqref>
        </x14:dataValidation>
        <x14:dataValidation type="list" allowBlank="1" showDropDown="0" showInputMessage="1" showErrorMessage="1" errorTitle="不適切な入力です" error="入札説明書を確認してください。_x000a_0 、0.5 のいずれかを入力してください。_x000a_もしくは、評価対象ではない項目です。_x000a_">
          <x14:formula1>
            <xm:f>発注者入力!$AB$38:$AC$38</xm:f>
          </x14:formula1>
          <xm:sqref>R38</xm:sqref>
        </x14:dataValidation>
        <x14:dataValidation type="list" allowBlank="1" showDropDown="0" showInputMessage="1" showErrorMessage="1" errorTitle="不適切な入力です" error="入札説明書を確認してください。_x000a_0 、1 のいずれかを入力してください。_x000a_もしくは、評価対象ではない項目です。_x000a_">
          <x14:formula1>
            <xm:f>発注者入力!$AB$35:$AD$35</xm:f>
          </x14:formula1>
          <xm:sqref>R35</xm:sqref>
        </x14:dataValidation>
        <x14:dataValidation type="list" allowBlank="1" showDropDown="0" showInputMessage="1" showErrorMessage="1" errorTitle="不適切な入力です" error="入札説明書を確認してください。_x000a_0 、 1 、1.5 のいずれかを入力してください。_x000a_もしくは、評価対象ではない項目です。_x000a_">
          <x14:formula1>
            <xm:f>発注者入力!$AB$36:$AC$36</xm:f>
          </x14:formula1>
          <xm:sqref>R36</xm:sqref>
        </x14:dataValidation>
        <x14:dataValidation type="list" allowBlank="1" showDropDown="0" showInputMessage="1" showErrorMessage="1" errorTitle="不適切な入力です" error="入札説明書を確認してください。_x000a_0、1　のいずれかを入力してください。_x000a_もしくは、評価対象ではない項目です。">
          <x14:formula1>
            <xm:f>発注者入力!$AB$43:$AC$43</xm:f>
          </x14:formula1>
          <xm:sqref>R43</xm:sqref>
        </x14:dataValidation>
        <x14:dataValidation type="list" allowBlank="1" showDropDown="0" showInputMessage="1" showErrorMessage="1" errorTitle="不適切な入力です" error="入札説明書を確認してください。_x000a_0、1　のいずれかを入力してください。_x000a_もしくは、評価対象ではない項目です。">
          <x14:formula1>
            <xm:f>発注者入力!$AB$44:$AC$44</xm:f>
          </x14:formula1>
          <xm:sqref>R44</xm:sqref>
        </x14:dataValidation>
        <x14:dataValidation type="list" allowBlank="1" showDropDown="0" showInputMessage="1" showErrorMessage="1" errorTitle="不適切な入力です" error="入札説明書を確認してください。_x000a_0、0.5、1　のいずれかを入力してください。_x000a_もしくは、評価対象ではない項目です。">
          <x14:formula1>
            <xm:f>発注者入力!$AB$45:$AD$45</xm:f>
          </x14:formula1>
          <xm:sqref>R45:R46</xm:sqref>
        </x14:dataValidation>
        <x14:dataValidation type="list" allowBlank="1" showDropDown="0" showInputMessage="1" showErrorMessage="1" errorTitle="不適切な入力です" error="入札説明書を確認してください。_x000a_もしくは、評価対象ではない項目です。">
          <x14:formula1>
            <xm:f>発注者入力!$AB$46:$AD$46</xm:f>
          </x14:formula1>
          <xm:sqref>W46</xm:sqref>
        </x14:dataValidation>
        <x14:dataValidation type="list" allowBlank="1" showDropDown="0" showInputMessage="1" showErrorMessage="1" errorTitle="不適切な入力です" error="入札説明書を確認してください。_x000a_0 、 1 、1.5 のいずれかを入力してください。_x000a_もしくは、評価対象ではない項目です。_x000a_">
          <x14:formula1>
            <xm:f>発注者入力!$AB$47:$AE$47</xm:f>
          </x14:formula1>
          <xm:sqref>R47</xm:sqref>
        </x14:dataValidation>
        <x14:dataValidation type="list" allowBlank="1" showDropDown="0" showInputMessage="1" showErrorMessage="1">
          <x14:formula1>
            <xm:f>発注者入力!$AB$32:$AH$32</xm:f>
          </x14:formula1>
          <xm:sqref>R32</xm:sqref>
        </x14:dataValidation>
        <x14:dataValidation type="list" allowBlank="1" showDropDown="0" showInputMessage="1" showErrorMessage="1" errorTitle="不適切な入力です" error="入札説明書を確認してください。_x000a_0 、1 のいずれかを入力してください。_x000a_もしくは、評価対象ではない項目です。">
          <x14:formula1>
            <xm:f>発注者入力!$AB$54:$AD$54</xm:f>
          </x14:formula1>
          <xm:sqref>R54</xm:sqref>
        </x14:dataValidation>
        <x14:dataValidation type="list" allowBlank="1" showDropDown="0" showInputMessage="1" showErrorMessage="1" errorTitle="不適切な入力です" error="入札説明書を確認してください。_x000a_0 、0.5 、1 のいずれかを入力してください。_x000a_もしくは、評価対象ではない項目です。">
          <x14:formula1>
            <xm:f>発注者入力!$AB$55:$AD$55</xm:f>
          </x14:formula1>
          <xm:sqref>R55</xm:sqref>
        </x14:dataValidation>
        <x14:dataValidation type="list" allowBlank="1" showDropDown="0" showInputMessage="1" showErrorMessage="1" errorTitle="不適切な入力です" error="入札説明書を確認してください。_x000a_0 、1 のいずれかを入力してください。_x000a_もしくは、評価対象ではない項目です。">
          <x14:formula1>
            <xm:f>発注者入力!$AB$53:$AC$53</xm:f>
          </x14:formula1>
          <xm:sqref>R53</xm:sqref>
        </x14:dataValidation>
        <x14:dataValidation type="list" allowBlank="1" showDropDown="0" showInputMessage="1" showErrorMessage="1" errorTitle="不適切な入力です" error="入札説明書を確認してください。_x000a_0 、1 のいずれかを入力してください。_x000a_もしくは、評価対象ではない項目です。">
          <x14:formula1>
            <xm:f>発注者入力!$AB$52:$AC$52</xm:f>
          </x14:formula1>
          <xm:sqref>R51:R52</xm:sqref>
        </x14:dataValidation>
        <x14:dataValidation type="list" allowBlank="1" showDropDown="0" showInputMessage="1" showErrorMessage="1" errorTitle="不適切な入力です" error="入札説明書を確認してください。_x000a_もしくは、評価対象ではない項目です。">
          <x14:formula1>
            <xm:f>発注者入力!$AB$58:$AC$58</xm:f>
          </x14:formula1>
          <xm:sqref>R58</xm:sqref>
        </x14:dataValidation>
        <x14:dataValidation type="list" allowBlank="1" showDropDown="0" showInputMessage="0" showErrorMessage="1" errorTitle="不適切な入力です" error="入札説明書を確認してください。_x000a_0、1　のいずれかを入力してください。_x000a_もしくは、評価対象ではない項目です。_x000a_" promptTitle="入力の注意" prompt="・過去1年度間に３件以上の難工事完了実績がある→３点_x000a_・過去1年度間に２件の難工事完了実績がある→２点_x000a_・過去1年度間に１件の難工事完了実績がある→１点_x000a_・難工事完了実績がない→０点">
          <x14:formula1>
            <xm:f>発注者入力!$AB$59:$AC$59</xm:f>
          </x14:formula1>
          <xm:sqref>R59</xm:sqref>
        </x14:dataValidation>
        <x14:dataValidation type="list" allowBlank="1" showDropDown="0" showInputMessage="1" showErrorMessage="1" errorTitle="不適切な入力です" error="入札説明書を確認してください。_x000a_0、1　のいずれかを入力してください。_x000a_もしくは、評価対象ではない項目です。_x000a_">
          <x14:formula1>
            <xm:f>発注者入力!$AB$57:$AE$57</xm:f>
          </x14:formula1>
          <xm:sqref>R57</xm:sqref>
        </x14:dataValidation>
        <x14:dataValidation type="list" allowBlank="1" showDropDown="0" showInputMessage="1" showErrorMessage="1">
          <x14:formula1>
            <xm:f>発注者入力!$AB$33:$AD$33</xm:f>
          </x14:formula1>
          <xm:sqref>R33</xm:sqref>
        </x14:dataValidation>
        <x14:dataValidation type="list" allowBlank="1" showDropDown="0" showInputMessage="1" showErrorMessage="1" errorTitle="不適切な入力です" error="入札説明書を確認してください。_x000a_0 、0.5 、1 のいずれかを入力してください。_x000a_もしくは、評価対象ではない項目です。">
          <x14:formula1>
            <xm:f>発注者入力!$AB$56:$AC$56</xm:f>
          </x14:formula1>
          <xm:sqref>R56</xm:sqref>
        </x14:dataValidation>
        <x14:dataValidation type="list" allowBlank="1" showDropDown="0" showInputMessage="1" showErrorMessage="1" errorTitle="不適切な入力です" error="入札説明書を確認してください。_x000a_0、1　のいずれかを入力してください。_x000a_もしくは、評価対象ではない項目です。">
          <x14:formula1>
            <xm:f>発注者入力!$AB$50:$AC$50</xm:f>
          </x14:formula1>
          <xm:sqref>R50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tabColor rgb="FFFF0000"/>
  </sheetPr>
  <dimension ref="A1:N146"/>
  <sheetViews>
    <sheetView view="pageBreakPreview" zoomScaleSheetLayoutView="100" workbookViewId="0">
      <selection activeCell="B26" sqref="B26"/>
    </sheetView>
  </sheetViews>
  <sheetFormatPr defaultColWidth="9" defaultRowHeight="13.2"/>
  <cols>
    <col min="1" max="1" width="4.33203125" style="325" customWidth="1"/>
    <col min="2" max="2" width="22.88671875" style="325" customWidth="1"/>
    <col min="3" max="3" width="10.6640625" style="325" customWidth="1"/>
    <col min="4" max="4" width="4.33203125" style="325" customWidth="1"/>
    <col min="5" max="5" width="10.6640625" style="325" customWidth="1"/>
    <col min="6" max="6" width="9.6640625" style="325" customWidth="1"/>
    <col min="7" max="7" width="17.44140625" style="325" customWidth="1"/>
    <col min="8" max="8" width="13.21875" style="325" customWidth="1"/>
    <col min="9" max="9" width="11.21875" style="325" customWidth="1"/>
    <col min="10" max="16384" width="9" style="325"/>
  </cols>
  <sheetData>
    <row r="1" spans="1:12" ht="15" customHeight="1">
      <c r="A1" s="327"/>
      <c r="B1" s="327"/>
      <c r="C1" s="327"/>
      <c r="D1" s="327"/>
      <c r="E1" s="327"/>
      <c r="F1" s="327"/>
      <c r="G1" s="327"/>
      <c r="H1" s="327"/>
    </row>
    <row r="2" spans="1:12" ht="14.4">
      <c r="A2" s="327"/>
      <c r="B2" s="327"/>
      <c r="C2" s="327"/>
      <c r="D2" s="327"/>
      <c r="E2" s="327"/>
      <c r="F2" s="327"/>
      <c r="G2" s="327"/>
      <c r="H2" s="327"/>
    </row>
    <row r="3" spans="1:12" ht="14.4">
      <c r="A3" s="327"/>
      <c r="B3" s="327"/>
      <c r="C3" s="327"/>
      <c r="D3" s="327"/>
      <c r="E3" s="327"/>
      <c r="F3" s="327"/>
      <c r="G3" s="327"/>
      <c r="H3" s="327"/>
    </row>
    <row r="4" spans="1:12" ht="14.4">
      <c r="A4" s="327"/>
      <c r="B4" s="327"/>
      <c r="C4" s="327"/>
      <c r="D4" s="327"/>
      <c r="E4" s="327"/>
      <c r="F4" s="327"/>
      <c r="G4" s="327"/>
      <c r="H4" s="327"/>
    </row>
    <row r="5" spans="1:12" ht="15" customHeight="1">
      <c r="A5" s="328" t="s">
        <v>112</v>
      </c>
      <c r="B5" s="327"/>
      <c r="C5" s="327"/>
      <c r="D5" s="327"/>
      <c r="E5" s="327"/>
      <c r="F5" s="327"/>
      <c r="G5" s="327"/>
      <c r="H5" s="327"/>
    </row>
    <row r="6" spans="1:12" ht="15" customHeight="1">
      <c r="A6" s="327"/>
      <c r="B6" s="327" t="str">
        <f>発注者入力!B9</f>
        <v>春日部市水道事業管理者 宗広　則行　あて</v>
      </c>
      <c r="C6" s="327"/>
      <c r="D6" s="327"/>
      <c r="E6" s="327"/>
      <c r="F6" s="327"/>
      <c r="G6" s="327"/>
      <c r="H6" s="327"/>
    </row>
    <row r="7" spans="1:12" ht="14.4">
      <c r="A7" s="327"/>
      <c r="B7" s="327"/>
      <c r="C7" s="327"/>
      <c r="D7" s="327"/>
      <c r="E7" s="327"/>
      <c r="F7" s="327"/>
      <c r="G7" s="327"/>
      <c r="H7" s="327"/>
    </row>
    <row r="8" spans="1:12" ht="14.4">
      <c r="A8" s="327"/>
      <c r="B8" s="327"/>
      <c r="C8" s="327"/>
      <c r="D8" s="327"/>
      <c r="E8" s="327"/>
      <c r="F8" s="327"/>
      <c r="G8" s="327"/>
      <c r="H8" s="327"/>
    </row>
    <row r="9" spans="1:12" ht="23.1" customHeight="1">
      <c r="A9" s="327"/>
      <c r="B9" s="327"/>
      <c r="C9" s="327"/>
      <c r="D9" s="327"/>
      <c r="E9" s="327"/>
      <c r="F9" s="338" t="s">
        <v>113</v>
      </c>
      <c r="G9" s="340"/>
      <c r="H9" s="340"/>
      <c r="J9" s="345"/>
      <c r="K9" s="345"/>
      <c r="L9" s="345"/>
    </row>
    <row r="10" spans="1:12" ht="23.1" customHeight="1">
      <c r="A10" s="327"/>
      <c r="B10" s="327"/>
      <c r="C10" s="327"/>
      <c r="D10" s="327"/>
      <c r="E10" s="327"/>
      <c r="F10" s="339" t="s">
        <v>114</v>
      </c>
      <c r="G10" s="340"/>
      <c r="H10" s="340"/>
      <c r="J10" s="345"/>
      <c r="K10" s="345"/>
      <c r="L10" s="345"/>
    </row>
    <row r="11" spans="1:12" ht="23.1" customHeight="1">
      <c r="A11" s="327"/>
      <c r="B11" s="327"/>
      <c r="C11" s="327"/>
      <c r="D11" s="327"/>
      <c r="E11" s="327"/>
      <c r="F11" s="338" t="s">
        <v>115</v>
      </c>
      <c r="G11" s="340"/>
      <c r="H11" s="340"/>
      <c r="J11" s="345"/>
      <c r="K11" s="345"/>
      <c r="L11" s="345"/>
    </row>
    <row r="12" spans="1:12" ht="14.4">
      <c r="A12" s="327"/>
      <c r="B12" s="327"/>
      <c r="C12" s="327"/>
      <c r="D12" s="327"/>
      <c r="E12" s="327"/>
      <c r="F12" s="327"/>
      <c r="G12" s="327"/>
      <c r="H12" s="327"/>
    </row>
    <row r="13" spans="1:12" ht="20.100000000000001" customHeight="1">
      <c r="A13" s="327"/>
      <c r="B13" s="327"/>
      <c r="C13" s="327"/>
      <c r="D13" s="327"/>
      <c r="E13" s="327"/>
      <c r="F13" s="327"/>
      <c r="G13" s="327"/>
      <c r="H13" s="327"/>
    </row>
    <row r="14" spans="1:12" s="326" customFormat="1" ht="20.100000000000001" customHeight="1">
      <c r="A14" s="329" t="s">
        <v>116</v>
      </c>
      <c r="B14" s="329"/>
      <c r="C14" s="329"/>
      <c r="D14" s="329"/>
      <c r="E14" s="329"/>
      <c r="F14" s="329"/>
      <c r="G14" s="329"/>
      <c r="H14" s="329"/>
      <c r="I14" s="341"/>
      <c r="J14" s="341"/>
      <c r="K14" s="341"/>
      <c r="L14" s="341"/>
    </row>
    <row r="15" spans="1:12" ht="20.100000000000001" customHeight="1">
      <c r="A15" s="327"/>
      <c r="B15" s="327"/>
      <c r="C15" s="327"/>
      <c r="D15" s="327"/>
      <c r="E15" s="327"/>
      <c r="F15" s="327"/>
      <c r="G15" s="327"/>
      <c r="H15" s="327"/>
    </row>
    <row r="16" spans="1:12" ht="20.100000000000001" customHeight="1">
      <c r="A16" s="327"/>
      <c r="B16" s="327"/>
      <c r="C16" s="327"/>
      <c r="D16" s="327"/>
      <c r="E16" s="327"/>
      <c r="F16" s="327"/>
      <c r="G16" s="327"/>
      <c r="H16" s="327"/>
    </row>
    <row r="17" spans="1:14" ht="60" customHeight="1">
      <c r="A17" s="330" t="str">
        <f>"「"&amp;発注者入力!E20&amp;"」について、春日部市建設工事低入札価格取扱要綱第２条第１項第5号の低価格入札者となった場合、第11条に規定する調査については下記のとおり申し出ます。"</f>
        <v>「R8新設配都計道(中央通り線2工区)整備工事（概数設計）」について、春日部市建設工事低入札価格取扱要綱第２条第１項第5号の低価格入札者となった場合、第11条に規定する調査については下記のとおり申し出ます。</v>
      </c>
      <c r="B17" s="330"/>
      <c r="C17" s="330"/>
      <c r="D17" s="330"/>
      <c r="E17" s="330"/>
      <c r="F17" s="330"/>
      <c r="G17" s="330"/>
      <c r="H17" s="330"/>
      <c r="I17" s="342"/>
      <c r="J17" s="342"/>
      <c r="K17" s="342"/>
      <c r="L17" s="342"/>
    </row>
    <row r="18" spans="1:14" ht="20.100000000000001" customHeight="1">
      <c r="A18" s="327"/>
      <c r="B18" s="327"/>
      <c r="C18" s="327"/>
      <c r="D18" s="327"/>
      <c r="E18" s="327"/>
      <c r="F18" s="327"/>
      <c r="G18" s="327"/>
      <c r="H18" s="327"/>
    </row>
    <row r="19" spans="1:14" ht="20.100000000000001" customHeight="1">
      <c r="A19" s="327"/>
      <c r="B19" s="327"/>
      <c r="C19" s="327"/>
      <c r="D19" s="327"/>
      <c r="E19" s="327"/>
      <c r="F19" s="327"/>
      <c r="G19" s="327"/>
      <c r="H19" s="327"/>
    </row>
    <row r="20" spans="1:14" ht="20.100000000000001" customHeight="1">
      <c r="A20" s="331" t="s">
        <v>117</v>
      </c>
      <c r="B20" s="331"/>
      <c r="C20" s="331"/>
      <c r="D20" s="331"/>
      <c r="E20" s="331"/>
      <c r="F20" s="331"/>
      <c r="G20" s="331"/>
      <c r="H20" s="331"/>
      <c r="I20" s="343"/>
      <c r="J20" s="343"/>
      <c r="K20" s="343"/>
      <c r="L20" s="343"/>
      <c r="N20" s="346"/>
    </row>
    <row r="21" spans="1:14" ht="20.100000000000001" customHeight="1">
      <c r="A21" s="327"/>
      <c r="B21" s="327"/>
      <c r="C21" s="327"/>
      <c r="D21" s="327"/>
      <c r="E21" s="327"/>
      <c r="F21" s="327"/>
      <c r="G21" s="327"/>
      <c r="H21" s="327"/>
    </row>
    <row r="22" spans="1:14" ht="20.100000000000001" customHeight="1">
      <c r="A22" s="332"/>
      <c r="B22" s="327" t="s">
        <v>118</v>
      </c>
      <c r="C22" s="327"/>
      <c r="D22" s="327"/>
      <c r="E22" s="327"/>
      <c r="F22" s="327"/>
      <c r="G22" s="327"/>
      <c r="H22" s="327"/>
    </row>
    <row r="23" spans="1:14" ht="20.100000000000001" customHeight="1">
      <c r="A23" s="327"/>
      <c r="B23" s="327" t="s">
        <v>120</v>
      </c>
      <c r="C23" s="327"/>
      <c r="D23" s="327"/>
      <c r="E23" s="327"/>
      <c r="F23" s="327"/>
      <c r="G23" s="327"/>
      <c r="H23" s="327"/>
    </row>
    <row r="24" spans="1:14" ht="20.100000000000001" customHeight="1">
      <c r="A24" s="327"/>
      <c r="B24" s="327"/>
      <c r="C24" s="327"/>
      <c r="D24" s="327"/>
      <c r="E24" s="327"/>
      <c r="F24" s="327"/>
      <c r="G24" s="327"/>
      <c r="H24" s="327"/>
    </row>
    <row r="25" spans="1:14" ht="20.100000000000001" customHeight="1">
      <c r="A25" s="332"/>
      <c r="B25" s="327" t="s">
        <v>121</v>
      </c>
      <c r="C25" s="327"/>
      <c r="D25" s="327"/>
      <c r="E25" s="327"/>
      <c r="F25" s="327"/>
      <c r="G25" s="327"/>
      <c r="H25" s="327"/>
    </row>
    <row r="26" spans="1:14" ht="20.100000000000001" customHeight="1">
      <c r="A26" s="327"/>
      <c r="B26" s="327"/>
      <c r="C26" s="327"/>
      <c r="D26" s="327"/>
      <c r="E26" s="327"/>
      <c r="F26" s="327"/>
      <c r="G26" s="327"/>
      <c r="H26" s="327"/>
    </row>
    <row r="27" spans="1:14" ht="20.100000000000001" customHeight="1">
      <c r="A27" s="327"/>
      <c r="B27" s="327"/>
      <c r="C27" s="327"/>
      <c r="D27" s="327"/>
      <c r="E27" s="327"/>
      <c r="F27" s="327"/>
      <c r="G27" s="327"/>
      <c r="H27" s="327"/>
    </row>
    <row r="28" spans="1:14" ht="20.100000000000001" customHeight="1">
      <c r="A28" s="327"/>
      <c r="B28" s="327" t="s">
        <v>96</v>
      </c>
      <c r="C28" s="327"/>
      <c r="D28" s="327"/>
      <c r="E28" s="327"/>
      <c r="F28" s="327"/>
      <c r="G28" s="327"/>
      <c r="H28" s="327"/>
    </row>
    <row r="29" spans="1:14" ht="20.100000000000001" customHeight="1">
      <c r="A29" s="327"/>
      <c r="B29" s="336" t="s">
        <v>10</v>
      </c>
      <c r="C29" s="336"/>
      <c r="D29" s="336"/>
      <c r="E29" s="336"/>
      <c r="F29" s="336"/>
      <c r="G29" s="336"/>
      <c r="H29" s="327"/>
    </row>
    <row r="30" spans="1:14" ht="20.100000000000001" customHeight="1">
      <c r="A30" s="327"/>
      <c r="B30" s="336" t="s">
        <v>122</v>
      </c>
      <c r="C30" s="336"/>
      <c r="D30" s="336"/>
      <c r="E30" s="336"/>
      <c r="F30" s="336"/>
      <c r="G30" s="336"/>
      <c r="H30" s="327"/>
    </row>
    <row r="31" spans="1:14" ht="38.25" customHeight="1">
      <c r="A31" s="333"/>
      <c r="B31" s="337" t="s">
        <v>123</v>
      </c>
      <c r="C31" s="337"/>
      <c r="D31" s="337"/>
      <c r="E31" s="337"/>
      <c r="F31" s="337"/>
      <c r="G31" s="337"/>
      <c r="H31" s="330"/>
      <c r="I31" s="344"/>
      <c r="J31" s="344"/>
      <c r="K31" s="344"/>
    </row>
    <row r="32" spans="1:14" ht="14.4">
      <c r="A32" s="327"/>
      <c r="B32" s="337" t="s">
        <v>131</v>
      </c>
      <c r="C32" s="337"/>
      <c r="D32" s="337"/>
      <c r="E32" s="337"/>
      <c r="F32" s="337"/>
      <c r="G32" s="337"/>
      <c r="H32" s="327"/>
    </row>
    <row r="33" spans="1:8" ht="14.4">
      <c r="A33" s="327"/>
      <c r="B33" s="327"/>
      <c r="C33" s="327"/>
      <c r="D33" s="327"/>
      <c r="E33" s="327"/>
      <c r="F33" s="327"/>
      <c r="G33" s="327"/>
      <c r="H33" s="327"/>
    </row>
    <row r="34" spans="1:8" ht="15" customHeight="1">
      <c r="A34" s="327"/>
      <c r="B34" s="327"/>
      <c r="C34" s="327"/>
      <c r="D34" s="327"/>
      <c r="E34" s="327"/>
      <c r="F34" s="327"/>
      <c r="G34" s="327"/>
      <c r="H34" s="327"/>
    </row>
    <row r="35" spans="1:8" ht="14.4">
      <c r="A35" s="327"/>
      <c r="B35" s="327"/>
      <c r="C35" s="327"/>
      <c r="D35" s="327"/>
      <c r="E35" s="327"/>
      <c r="F35" s="327"/>
      <c r="G35" s="327"/>
      <c r="H35" s="327"/>
    </row>
    <row r="36" spans="1:8" ht="15" customHeight="1">
      <c r="A36" s="334"/>
      <c r="B36" s="334"/>
      <c r="C36" s="334"/>
      <c r="D36" s="334"/>
      <c r="E36" s="334"/>
      <c r="F36" s="334"/>
      <c r="G36" s="334"/>
      <c r="H36" s="334"/>
    </row>
    <row r="37" spans="1:8" ht="30" customHeight="1">
      <c r="A37" s="335"/>
      <c r="B37" s="335"/>
      <c r="C37" s="335"/>
      <c r="D37" s="335"/>
      <c r="E37" s="335"/>
      <c r="F37" s="335"/>
      <c r="G37" s="335"/>
      <c r="H37" s="335"/>
    </row>
    <row r="38" spans="1:8" ht="30" customHeight="1">
      <c r="A38" s="335"/>
      <c r="B38" s="335"/>
      <c r="C38" s="335"/>
      <c r="D38" s="335"/>
      <c r="E38" s="335"/>
      <c r="F38" s="335"/>
      <c r="G38" s="335"/>
      <c r="H38" s="335"/>
    </row>
    <row r="39" spans="1:8" ht="30" customHeight="1">
      <c r="A39" s="335"/>
      <c r="B39" s="335"/>
      <c r="C39" s="335"/>
      <c r="D39" s="335"/>
      <c r="E39" s="335"/>
      <c r="F39" s="335"/>
      <c r="G39" s="335"/>
      <c r="H39" s="335"/>
    </row>
    <row r="40" spans="1:8" ht="30" customHeight="1">
      <c r="A40" s="335"/>
      <c r="B40" s="335"/>
      <c r="C40" s="335"/>
      <c r="D40" s="335"/>
      <c r="E40" s="335"/>
      <c r="F40" s="335"/>
      <c r="G40" s="335"/>
      <c r="H40" s="335"/>
    </row>
    <row r="41" spans="1:8" ht="15" customHeight="1">
      <c r="A41" s="335"/>
      <c r="B41" s="335"/>
      <c r="C41" s="335"/>
      <c r="D41" s="335"/>
      <c r="E41" s="335"/>
      <c r="F41" s="335"/>
      <c r="G41" s="335"/>
      <c r="H41" s="335"/>
    </row>
    <row r="42" spans="1:8">
      <c r="A42" s="335"/>
      <c r="B42" s="335"/>
      <c r="C42" s="335"/>
      <c r="D42" s="335"/>
      <c r="E42" s="335"/>
      <c r="F42" s="335"/>
      <c r="G42" s="335"/>
      <c r="H42" s="335"/>
    </row>
    <row r="43" spans="1:8" ht="15" customHeight="1">
      <c r="A43" s="335"/>
      <c r="B43" s="335"/>
      <c r="C43" s="335"/>
      <c r="D43" s="335"/>
      <c r="E43" s="335"/>
      <c r="F43" s="335"/>
      <c r="G43" s="335"/>
      <c r="H43" s="335"/>
    </row>
    <row r="44" spans="1:8">
      <c r="A44" s="335"/>
      <c r="B44" s="335"/>
      <c r="C44" s="335"/>
      <c r="D44" s="335"/>
      <c r="E44" s="335"/>
      <c r="F44" s="335"/>
      <c r="G44" s="335"/>
      <c r="H44" s="335"/>
    </row>
    <row r="45" spans="1:8">
      <c r="A45" s="335"/>
      <c r="B45" s="335"/>
      <c r="C45" s="335"/>
      <c r="D45" s="335"/>
      <c r="E45" s="335"/>
      <c r="F45" s="335"/>
      <c r="G45" s="335"/>
      <c r="H45" s="335"/>
    </row>
    <row r="46" spans="1:8">
      <c r="A46" s="335"/>
      <c r="B46" s="335"/>
      <c r="C46" s="335"/>
      <c r="D46" s="335"/>
      <c r="E46" s="335"/>
      <c r="F46" s="335"/>
      <c r="G46" s="335"/>
      <c r="H46" s="335"/>
    </row>
    <row r="47" spans="1:8">
      <c r="A47" s="335"/>
      <c r="B47" s="335"/>
      <c r="C47" s="335"/>
      <c r="D47" s="335"/>
      <c r="E47" s="335"/>
      <c r="F47" s="335"/>
      <c r="G47" s="335"/>
      <c r="H47" s="335"/>
    </row>
    <row r="48" spans="1:8">
      <c r="A48" s="335"/>
      <c r="B48" s="335"/>
      <c r="C48" s="335"/>
      <c r="D48" s="335"/>
      <c r="E48" s="335"/>
      <c r="F48" s="335"/>
      <c r="G48" s="335"/>
      <c r="H48" s="335"/>
    </row>
    <row r="49" spans="1:8">
      <c r="A49" s="335"/>
      <c r="B49" s="335"/>
      <c r="C49" s="335"/>
      <c r="D49" s="335"/>
      <c r="E49" s="335"/>
      <c r="F49" s="335"/>
      <c r="G49" s="335"/>
      <c r="H49" s="335"/>
    </row>
    <row r="50" spans="1:8">
      <c r="A50" s="335"/>
      <c r="B50" s="335"/>
      <c r="C50" s="335"/>
      <c r="D50" s="335"/>
      <c r="E50" s="335"/>
      <c r="F50" s="335"/>
      <c r="G50" s="335"/>
      <c r="H50" s="335"/>
    </row>
    <row r="51" spans="1:8">
      <c r="A51" s="335"/>
      <c r="B51" s="335"/>
      <c r="C51" s="335"/>
      <c r="D51" s="335"/>
      <c r="E51" s="335"/>
      <c r="F51" s="335"/>
      <c r="G51" s="335"/>
      <c r="H51" s="335"/>
    </row>
    <row r="52" spans="1:8">
      <c r="A52" s="335"/>
      <c r="B52" s="335"/>
      <c r="C52" s="335"/>
      <c r="D52" s="335"/>
      <c r="E52" s="335"/>
      <c r="F52" s="335"/>
      <c r="G52" s="335"/>
      <c r="H52" s="335"/>
    </row>
    <row r="53" spans="1:8">
      <c r="A53" s="335"/>
      <c r="B53" s="335"/>
      <c r="C53" s="335"/>
      <c r="D53" s="335"/>
      <c r="E53" s="335"/>
      <c r="F53" s="335"/>
      <c r="G53" s="335"/>
      <c r="H53" s="335"/>
    </row>
    <row r="54" spans="1:8">
      <c r="A54" s="335"/>
      <c r="B54" s="335"/>
      <c r="C54" s="335"/>
      <c r="D54" s="335"/>
      <c r="E54" s="335"/>
      <c r="F54" s="335"/>
      <c r="G54" s="335"/>
      <c r="H54" s="335"/>
    </row>
    <row r="55" spans="1:8">
      <c r="A55" s="335"/>
      <c r="B55" s="335"/>
      <c r="C55" s="335"/>
      <c r="D55" s="335"/>
      <c r="E55" s="335"/>
      <c r="F55" s="335"/>
      <c r="G55" s="335"/>
      <c r="H55" s="335"/>
    </row>
    <row r="56" spans="1:8">
      <c r="A56" s="335"/>
      <c r="B56" s="335"/>
      <c r="C56" s="335"/>
      <c r="D56" s="335"/>
      <c r="E56" s="335"/>
      <c r="F56" s="335"/>
      <c r="G56" s="335"/>
      <c r="H56" s="335"/>
    </row>
    <row r="57" spans="1:8">
      <c r="A57" s="335"/>
      <c r="B57" s="335"/>
      <c r="C57" s="335"/>
      <c r="D57" s="335"/>
      <c r="E57" s="335"/>
      <c r="F57" s="335"/>
      <c r="G57" s="335"/>
      <c r="H57" s="335"/>
    </row>
    <row r="58" spans="1:8">
      <c r="A58" s="335"/>
      <c r="B58" s="335"/>
      <c r="C58" s="335"/>
      <c r="D58" s="335"/>
      <c r="E58" s="335"/>
      <c r="F58" s="335"/>
      <c r="G58" s="335"/>
      <c r="H58" s="335"/>
    </row>
    <row r="59" spans="1:8">
      <c r="A59" s="335"/>
      <c r="B59" s="335"/>
      <c r="C59" s="335"/>
      <c r="D59" s="335"/>
      <c r="E59" s="335"/>
      <c r="F59" s="335"/>
      <c r="G59" s="335"/>
      <c r="H59" s="335"/>
    </row>
    <row r="60" spans="1:8">
      <c r="A60" s="335"/>
      <c r="B60" s="335"/>
      <c r="C60" s="335"/>
      <c r="D60" s="335"/>
      <c r="E60" s="335"/>
      <c r="F60" s="335"/>
      <c r="G60" s="335"/>
      <c r="H60" s="335"/>
    </row>
    <row r="61" spans="1:8">
      <c r="A61" s="335"/>
      <c r="B61" s="335"/>
      <c r="C61" s="335"/>
      <c r="D61" s="335"/>
      <c r="E61" s="335"/>
      <c r="F61" s="335"/>
      <c r="G61" s="335"/>
      <c r="H61" s="335"/>
    </row>
    <row r="62" spans="1:8">
      <c r="A62" s="335"/>
      <c r="B62" s="335"/>
      <c r="C62" s="335"/>
      <c r="D62" s="335"/>
      <c r="E62" s="335"/>
      <c r="F62" s="335"/>
      <c r="G62" s="335"/>
      <c r="H62" s="335"/>
    </row>
    <row r="63" spans="1:8">
      <c r="A63" s="335"/>
      <c r="B63" s="335"/>
      <c r="C63" s="335"/>
      <c r="D63" s="335"/>
      <c r="E63" s="335"/>
      <c r="F63" s="335"/>
      <c r="G63" s="335"/>
      <c r="H63" s="335"/>
    </row>
    <row r="64" spans="1:8">
      <c r="A64" s="335"/>
      <c r="B64" s="335"/>
      <c r="C64" s="335"/>
      <c r="D64" s="335"/>
      <c r="E64" s="335"/>
      <c r="F64" s="335"/>
      <c r="G64" s="335"/>
      <c r="H64" s="335"/>
    </row>
    <row r="65" spans="1:8">
      <c r="A65" s="335"/>
      <c r="B65" s="335"/>
      <c r="C65" s="335"/>
      <c r="D65" s="335"/>
      <c r="E65" s="335"/>
      <c r="F65" s="335"/>
      <c r="G65" s="335"/>
      <c r="H65" s="335"/>
    </row>
    <row r="66" spans="1:8">
      <c r="A66" s="335"/>
      <c r="B66" s="335"/>
      <c r="C66" s="335"/>
      <c r="D66" s="335"/>
      <c r="E66" s="335"/>
      <c r="F66" s="335"/>
      <c r="G66" s="335"/>
      <c r="H66" s="335"/>
    </row>
    <row r="67" spans="1:8">
      <c r="A67" s="335"/>
      <c r="B67" s="335"/>
      <c r="C67" s="335"/>
      <c r="D67" s="335"/>
      <c r="E67" s="335"/>
      <c r="F67" s="335"/>
      <c r="G67" s="335"/>
      <c r="H67" s="335"/>
    </row>
    <row r="68" spans="1:8">
      <c r="A68" s="335"/>
      <c r="B68" s="335"/>
      <c r="C68" s="335"/>
      <c r="D68" s="335"/>
      <c r="E68" s="335"/>
      <c r="F68" s="335"/>
      <c r="G68" s="335"/>
      <c r="H68" s="335"/>
    </row>
    <row r="69" spans="1:8">
      <c r="A69" s="335"/>
      <c r="B69" s="335"/>
      <c r="C69" s="335"/>
      <c r="D69" s="335"/>
      <c r="E69" s="335"/>
      <c r="F69" s="335"/>
      <c r="G69" s="335"/>
      <c r="H69" s="335"/>
    </row>
    <row r="70" spans="1:8">
      <c r="A70" s="335"/>
      <c r="B70" s="335"/>
      <c r="C70" s="335"/>
      <c r="D70" s="335"/>
      <c r="E70" s="335"/>
      <c r="F70" s="335"/>
      <c r="G70" s="335"/>
      <c r="H70" s="335"/>
    </row>
    <row r="71" spans="1:8">
      <c r="A71" s="335"/>
      <c r="B71" s="335"/>
      <c r="C71" s="335"/>
      <c r="D71" s="335"/>
      <c r="E71" s="335"/>
      <c r="F71" s="335"/>
      <c r="G71" s="335"/>
      <c r="H71" s="335"/>
    </row>
    <row r="72" spans="1:8">
      <c r="A72" s="335"/>
      <c r="B72" s="335"/>
      <c r="C72" s="335"/>
      <c r="D72" s="335"/>
      <c r="E72" s="335"/>
      <c r="F72" s="335"/>
      <c r="G72" s="335"/>
      <c r="H72" s="335"/>
    </row>
    <row r="73" spans="1:8">
      <c r="A73" s="335"/>
      <c r="B73" s="335"/>
      <c r="C73" s="335"/>
      <c r="D73" s="335"/>
      <c r="E73" s="335"/>
      <c r="F73" s="335"/>
      <c r="G73" s="335"/>
      <c r="H73" s="335"/>
    </row>
    <row r="74" spans="1:8">
      <c r="A74" s="335"/>
      <c r="B74" s="335"/>
      <c r="C74" s="335"/>
      <c r="D74" s="335"/>
      <c r="E74" s="335"/>
      <c r="F74" s="335"/>
      <c r="G74" s="335"/>
      <c r="H74" s="335"/>
    </row>
    <row r="75" spans="1:8">
      <c r="A75" s="335"/>
      <c r="B75" s="335"/>
      <c r="C75" s="335"/>
      <c r="D75" s="335"/>
      <c r="E75" s="335"/>
      <c r="F75" s="335"/>
      <c r="G75" s="335"/>
      <c r="H75" s="335"/>
    </row>
    <row r="76" spans="1:8">
      <c r="A76" s="335"/>
      <c r="B76" s="335"/>
      <c r="C76" s="335"/>
      <c r="D76" s="335"/>
      <c r="E76" s="335"/>
      <c r="F76" s="335"/>
      <c r="G76" s="335"/>
      <c r="H76" s="335"/>
    </row>
    <row r="77" spans="1:8">
      <c r="A77" s="335"/>
      <c r="B77" s="335"/>
      <c r="C77" s="335"/>
      <c r="D77" s="335"/>
      <c r="E77" s="335"/>
      <c r="F77" s="335"/>
      <c r="G77" s="335"/>
      <c r="H77" s="335"/>
    </row>
    <row r="78" spans="1:8">
      <c r="A78" s="335"/>
      <c r="B78" s="335"/>
      <c r="C78" s="335"/>
      <c r="D78" s="335"/>
      <c r="E78" s="335"/>
      <c r="F78" s="335"/>
      <c r="G78" s="335"/>
      <c r="H78" s="335"/>
    </row>
    <row r="79" spans="1:8">
      <c r="A79" s="335"/>
      <c r="B79" s="335"/>
      <c r="C79" s="335"/>
      <c r="D79" s="335"/>
      <c r="E79" s="335"/>
      <c r="F79" s="335"/>
      <c r="G79" s="335"/>
      <c r="H79" s="335"/>
    </row>
    <row r="80" spans="1:8">
      <c r="A80" s="335"/>
      <c r="B80" s="335"/>
      <c r="C80" s="335"/>
      <c r="D80" s="335"/>
      <c r="E80" s="335"/>
      <c r="F80" s="335"/>
      <c r="G80" s="335"/>
      <c r="H80" s="335"/>
    </row>
    <row r="81" spans="1:8">
      <c r="A81" s="335"/>
      <c r="B81" s="335"/>
      <c r="C81" s="335"/>
      <c r="D81" s="335"/>
      <c r="E81" s="335"/>
      <c r="F81" s="335"/>
      <c r="G81" s="335"/>
      <c r="H81" s="335"/>
    </row>
    <row r="82" spans="1:8">
      <c r="A82" s="335"/>
      <c r="B82" s="335"/>
      <c r="C82" s="335"/>
      <c r="D82" s="335"/>
      <c r="E82" s="335"/>
      <c r="F82" s="335"/>
      <c r="G82" s="335"/>
      <c r="H82" s="335"/>
    </row>
    <row r="83" spans="1:8">
      <c r="A83" s="335"/>
      <c r="B83" s="335"/>
      <c r="C83" s="335"/>
      <c r="D83" s="335"/>
      <c r="E83" s="335"/>
      <c r="F83" s="335"/>
      <c r="G83" s="335"/>
      <c r="H83" s="335"/>
    </row>
    <row r="84" spans="1:8">
      <c r="A84" s="335"/>
      <c r="B84" s="335"/>
      <c r="C84" s="335"/>
      <c r="D84" s="335"/>
      <c r="E84" s="335"/>
      <c r="F84" s="335"/>
      <c r="G84" s="335"/>
      <c r="H84" s="335"/>
    </row>
    <row r="85" spans="1:8">
      <c r="A85" s="335"/>
      <c r="B85" s="335"/>
      <c r="C85" s="335"/>
      <c r="D85" s="335"/>
      <c r="E85" s="335"/>
      <c r="F85" s="335"/>
      <c r="G85" s="335"/>
      <c r="H85" s="335"/>
    </row>
    <row r="86" spans="1:8">
      <c r="A86" s="335"/>
      <c r="B86" s="335"/>
      <c r="C86" s="335"/>
      <c r="D86" s="335"/>
      <c r="E86" s="335"/>
      <c r="F86" s="335"/>
      <c r="G86" s="335"/>
      <c r="H86" s="335"/>
    </row>
    <row r="87" spans="1:8">
      <c r="A87" s="335"/>
      <c r="B87" s="335"/>
      <c r="C87" s="335"/>
      <c r="D87" s="335"/>
      <c r="E87" s="335"/>
      <c r="F87" s="335"/>
      <c r="G87" s="335"/>
      <c r="H87" s="335"/>
    </row>
    <row r="88" spans="1:8">
      <c r="A88" s="335"/>
      <c r="B88" s="335"/>
      <c r="C88" s="335"/>
      <c r="D88" s="335"/>
      <c r="E88" s="335"/>
      <c r="F88" s="335"/>
      <c r="G88" s="335"/>
      <c r="H88" s="335"/>
    </row>
    <row r="89" spans="1:8">
      <c r="A89" s="335"/>
      <c r="B89" s="335"/>
      <c r="C89" s="335"/>
      <c r="D89" s="335"/>
      <c r="E89" s="335"/>
      <c r="F89" s="335"/>
      <c r="G89" s="335"/>
      <c r="H89" s="335"/>
    </row>
    <row r="90" spans="1:8">
      <c r="A90" s="335"/>
      <c r="B90" s="335"/>
      <c r="C90" s="335"/>
      <c r="D90" s="335"/>
      <c r="E90" s="335"/>
      <c r="F90" s="335"/>
      <c r="G90" s="335"/>
      <c r="H90" s="335"/>
    </row>
    <row r="91" spans="1:8">
      <c r="A91" s="335"/>
      <c r="B91" s="335"/>
      <c r="C91" s="335"/>
      <c r="D91" s="335"/>
      <c r="E91" s="335"/>
      <c r="F91" s="335"/>
      <c r="G91" s="335"/>
      <c r="H91" s="335"/>
    </row>
    <row r="92" spans="1:8">
      <c r="A92" s="335"/>
      <c r="B92" s="335"/>
      <c r="C92" s="335"/>
      <c r="D92" s="335"/>
      <c r="E92" s="335"/>
      <c r="F92" s="335"/>
      <c r="G92" s="335"/>
      <c r="H92" s="335"/>
    </row>
    <row r="93" spans="1:8">
      <c r="A93" s="335"/>
      <c r="B93" s="335"/>
      <c r="C93" s="335"/>
      <c r="D93" s="335"/>
      <c r="E93" s="335"/>
      <c r="F93" s="335"/>
      <c r="G93" s="335"/>
      <c r="H93" s="335"/>
    </row>
    <row r="94" spans="1:8">
      <c r="A94" s="335"/>
      <c r="B94" s="335"/>
      <c r="C94" s="335"/>
      <c r="D94" s="335"/>
      <c r="E94" s="335"/>
      <c r="F94" s="335"/>
      <c r="G94" s="335"/>
      <c r="H94" s="335"/>
    </row>
    <row r="95" spans="1:8">
      <c r="A95" s="335"/>
      <c r="B95" s="335"/>
      <c r="C95" s="335"/>
      <c r="D95" s="335"/>
      <c r="E95" s="335"/>
      <c r="F95" s="335"/>
      <c r="G95" s="335"/>
      <c r="H95" s="335"/>
    </row>
    <row r="96" spans="1:8">
      <c r="A96" s="335"/>
      <c r="B96" s="335"/>
      <c r="C96" s="335"/>
      <c r="D96" s="335"/>
      <c r="E96" s="335"/>
      <c r="F96" s="335"/>
      <c r="G96" s="335"/>
      <c r="H96" s="335"/>
    </row>
    <row r="97" spans="1:8">
      <c r="A97" s="335"/>
      <c r="B97" s="335"/>
      <c r="C97" s="335"/>
      <c r="D97" s="335"/>
      <c r="E97" s="335"/>
      <c r="F97" s="335"/>
      <c r="G97" s="335"/>
      <c r="H97" s="335"/>
    </row>
    <row r="98" spans="1:8">
      <c r="A98" s="335"/>
      <c r="B98" s="335"/>
      <c r="C98" s="335"/>
      <c r="D98" s="335"/>
      <c r="E98" s="335"/>
      <c r="F98" s="335"/>
      <c r="G98" s="335"/>
      <c r="H98" s="335"/>
    </row>
    <row r="99" spans="1:8">
      <c r="A99" s="335"/>
      <c r="B99" s="335"/>
      <c r="C99" s="335"/>
      <c r="D99" s="335"/>
      <c r="E99" s="335"/>
      <c r="F99" s="335"/>
      <c r="G99" s="335"/>
      <c r="H99" s="335"/>
    </row>
    <row r="100" spans="1:8">
      <c r="A100" s="335"/>
      <c r="B100" s="335"/>
      <c r="C100" s="335"/>
      <c r="D100" s="335"/>
      <c r="E100" s="335"/>
      <c r="F100" s="335"/>
      <c r="G100" s="335"/>
      <c r="H100" s="335"/>
    </row>
    <row r="101" spans="1:8">
      <c r="A101" s="335"/>
      <c r="B101" s="335"/>
      <c r="C101" s="335"/>
      <c r="D101" s="335"/>
      <c r="E101" s="335"/>
      <c r="F101" s="335"/>
      <c r="G101" s="335"/>
      <c r="H101" s="335"/>
    </row>
    <row r="102" spans="1:8">
      <c r="A102" s="335"/>
      <c r="B102" s="335"/>
      <c r="C102" s="335"/>
      <c r="D102" s="335"/>
      <c r="E102" s="335"/>
      <c r="F102" s="335"/>
      <c r="G102" s="335"/>
      <c r="H102" s="335"/>
    </row>
    <row r="103" spans="1:8">
      <c r="A103" s="335"/>
      <c r="B103" s="335"/>
      <c r="C103" s="335"/>
      <c r="D103" s="335"/>
      <c r="E103" s="335"/>
      <c r="F103" s="335"/>
      <c r="G103" s="335"/>
      <c r="H103" s="335"/>
    </row>
    <row r="104" spans="1:8">
      <c r="A104" s="335"/>
      <c r="B104" s="335"/>
      <c r="C104" s="335"/>
      <c r="D104" s="335"/>
      <c r="E104" s="335"/>
      <c r="F104" s="335"/>
      <c r="G104" s="335"/>
      <c r="H104" s="335"/>
    </row>
    <row r="105" spans="1:8">
      <c r="A105" s="335"/>
      <c r="B105" s="335"/>
      <c r="C105" s="335"/>
      <c r="D105" s="335"/>
      <c r="E105" s="335"/>
      <c r="F105" s="335"/>
      <c r="G105" s="335"/>
      <c r="H105" s="335"/>
    </row>
    <row r="106" spans="1:8">
      <c r="A106" s="335"/>
      <c r="B106" s="335"/>
      <c r="C106" s="335"/>
      <c r="D106" s="335"/>
      <c r="E106" s="335"/>
      <c r="F106" s="335"/>
      <c r="G106" s="335"/>
      <c r="H106" s="335"/>
    </row>
    <row r="107" spans="1:8">
      <c r="A107" s="335"/>
      <c r="B107" s="335"/>
      <c r="C107" s="335"/>
      <c r="D107" s="335"/>
      <c r="E107" s="335"/>
      <c r="F107" s="335"/>
      <c r="G107" s="335"/>
      <c r="H107" s="335"/>
    </row>
    <row r="108" spans="1:8">
      <c r="A108" s="335"/>
      <c r="B108" s="335"/>
      <c r="C108" s="335"/>
      <c r="D108" s="335"/>
      <c r="E108" s="335"/>
      <c r="F108" s="335"/>
      <c r="G108" s="335"/>
      <c r="H108" s="335"/>
    </row>
    <row r="109" spans="1:8">
      <c r="A109" s="335"/>
      <c r="B109" s="335"/>
      <c r="C109" s="335"/>
      <c r="D109" s="335"/>
      <c r="E109" s="335"/>
      <c r="F109" s="335"/>
      <c r="G109" s="335"/>
      <c r="H109" s="335"/>
    </row>
    <row r="110" spans="1:8">
      <c r="A110" s="335"/>
      <c r="B110" s="335"/>
      <c r="C110" s="335"/>
      <c r="D110" s="335"/>
      <c r="E110" s="335"/>
      <c r="F110" s="335"/>
      <c r="G110" s="335"/>
      <c r="H110" s="335"/>
    </row>
    <row r="111" spans="1:8">
      <c r="A111" s="335"/>
      <c r="B111" s="335"/>
      <c r="C111" s="335"/>
      <c r="D111" s="335"/>
      <c r="E111" s="335"/>
      <c r="F111" s="335"/>
      <c r="G111" s="335"/>
      <c r="H111" s="335"/>
    </row>
    <row r="112" spans="1:8">
      <c r="A112" s="335"/>
      <c r="B112" s="335"/>
      <c r="C112" s="335"/>
      <c r="D112" s="335"/>
      <c r="E112" s="335"/>
      <c r="F112" s="335"/>
      <c r="G112" s="335"/>
      <c r="H112" s="335"/>
    </row>
    <row r="113" spans="1:8">
      <c r="A113" s="335"/>
      <c r="B113" s="335"/>
      <c r="C113" s="335"/>
      <c r="D113" s="335"/>
      <c r="E113" s="335"/>
      <c r="F113" s="335"/>
      <c r="G113" s="335"/>
      <c r="H113" s="335"/>
    </row>
    <row r="114" spans="1:8">
      <c r="A114" s="335"/>
      <c r="B114" s="335"/>
      <c r="C114" s="335"/>
      <c r="D114" s="335"/>
      <c r="E114" s="335"/>
      <c r="F114" s="335"/>
      <c r="G114" s="335"/>
      <c r="H114" s="335"/>
    </row>
    <row r="115" spans="1:8">
      <c r="A115" s="335"/>
      <c r="B115" s="335"/>
      <c r="C115" s="335"/>
      <c r="D115" s="335"/>
      <c r="E115" s="335"/>
      <c r="F115" s="335"/>
      <c r="G115" s="335"/>
      <c r="H115" s="335"/>
    </row>
    <row r="116" spans="1:8">
      <c r="A116" s="335"/>
      <c r="B116" s="335"/>
      <c r="C116" s="335"/>
      <c r="D116" s="335"/>
      <c r="E116" s="335"/>
      <c r="F116" s="335"/>
      <c r="G116" s="335"/>
      <c r="H116" s="335"/>
    </row>
    <row r="117" spans="1:8">
      <c r="A117" s="335"/>
      <c r="B117" s="335"/>
      <c r="C117" s="335"/>
      <c r="D117" s="335"/>
      <c r="E117" s="335"/>
      <c r="F117" s="335"/>
      <c r="G117" s="335"/>
      <c r="H117" s="335"/>
    </row>
    <row r="118" spans="1:8">
      <c r="A118" s="335"/>
      <c r="B118" s="335"/>
      <c r="C118" s="335"/>
      <c r="D118" s="335"/>
      <c r="E118" s="335"/>
      <c r="F118" s="335"/>
      <c r="G118" s="335"/>
      <c r="H118" s="335"/>
    </row>
    <row r="119" spans="1:8">
      <c r="A119" s="335"/>
      <c r="B119" s="335"/>
      <c r="C119" s="335"/>
      <c r="D119" s="335"/>
      <c r="E119" s="335"/>
      <c r="F119" s="335"/>
      <c r="G119" s="335"/>
      <c r="H119" s="335"/>
    </row>
    <row r="120" spans="1:8">
      <c r="A120" s="335"/>
      <c r="B120" s="335"/>
      <c r="C120" s="335"/>
      <c r="D120" s="335"/>
      <c r="E120" s="335"/>
      <c r="F120" s="335"/>
      <c r="G120" s="335"/>
      <c r="H120" s="335"/>
    </row>
    <row r="121" spans="1:8">
      <c r="A121" s="335"/>
      <c r="B121" s="335"/>
      <c r="C121" s="335"/>
      <c r="D121" s="335"/>
      <c r="E121" s="335"/>
      <c r="F121" s="335"/>
      <c r="G121" s="335"/>
      <c r="H121" s="335"/>
    </row>
    <row r="122" spans="1:8">
      <c r="A122" s="335"/>
      <c r="B122" s="335"/>
      <c r="C122" s="335"/>
      <c r="D122" s="335"/>
      <c r="E122" s="335"/>
      <c r="F122" s="335"/>
      <c r="G122" s="335"/>
      <c r="H122" s="335"/>
    </row>
    <row r="123" spans="1:8">
      <c r="A123" s="335"/>
      <c r="B123" s="335"/>
      <c r="C123" s="335"/>
      <c r="D123" s="335"/>
      <c r="E123" s="335"/>
      <c r="F123" s="335"/>
      <c r="G123" s="335"/>
      <c r="H123" s="335"/>
    </row>
    <row r="124" spans="1:8">
      <c r="A124" s="335"/>
      <c r="B124" s="335"/>
      <c r="C124" s="335"/>
      <c r="D124" s="335"/>
      <c r="E124" s="335"/>
      <c r="F124" s="335"/>
      <c r="G124" s="335"/>
      <c r="H124" s="335"/>
    </row>
    <row r="125" spans="1:8">
      <c r="A125" s="335"/>
      <c r="B125" s="335"/>
      <c r="C125" s="335"/>
      <c r="D125" s="335"/>
      <c r="E125" s="335"/>
      <c r="F125" s="335"/>
      <c r="G125" s="335"/>
      <c r="H125" s="335"/>
    </row>
    <row r="126" spans="1:8">
      <c r="A126" s="335"/>
      <c r="B126" s="335"/>
      <c r="C126" s="335"/>
      <c r="D126" s="335"/>
      <c r="E126" s="335"/>
      <c r="F126" s="335"/>
      <c r="G126" s="335"/>
      <c r="H126" s="335"/>
    </row>
    <row r="127" spans="1:8">
      <c r="A127" s="335"/>
      <c r="B127" s="335"/>
      <c r="C127" s="335"/>
      <c r="D127" s="335"/>
      <c r="E127" s="335"/>
      <c r="F127" s="335"/>
      <c r="G127" s="335"/>
      <c r="H127" s="335"/>
    </row>
    <row r="128" spans="1:8">
      <c r="A128" s="335"/>
      <c r="B128" s="335"/>
      <c r="C128" s="335"/>
      <c r="D128" s="335"/>
      <c r="E128" s="335"/>
      <c r="F128" s="335"/>
      <c r="G128" s="335"/>
      <c r="H128" s="335"/>
    </row>
    <row r="129" spans="1:8">
      <c r="A129" s="335"/>
      <c r="B129" s="335"/>
      <c r="C129" s="335"/>
      <c r="D129" s="335"/>
      <c r="E129" s="335"/>
      <c r="F129" s="335"/>
      <c r="G129" s="335"/>
      <c r="H129" s="335"/>
    </row>
    <row r="130" spans="1:8">
      <c r="A130" s="335"/>
      <c r="B130" s="335"/>
      <c r="C130" s="335"/>
      <c r="D130" s="335"/>
      <c r="E130" s="335"/>
      <c r="F130" s="335"/>
      <c r="G130" s="335"/>
      <c r="H130" s="335"/>
    </row>
    <row r="131" spans="1:8">
      <c r="A131" s="335"/>
      <c r="B131" s="335"/>
      <c r="C131" s="335"/>
      <c r="D131" s="335"/>
      <c r="E131" s="335"/>
      <c r="F131" s="335"/>
      <c r="G131" s="335"/>
      <c r="H131" s="335"/>
    </row>
    <row r="132" spans="1:8">
      <c r="A132" s="335"/>
      <c r="B132" s="335"/>
      <c r="C132" s="335"/>
      <c r="D132" s="335"/>
      <c r="E132" s="335"/>
      <c r="F132" s="335"/>
      <c r="G132" s="335"/>
      <c r="H132" s="335"/>
    </row>
    <row r="133" spans="1:8">
      <c r="A133" s="335"/>
      <c r="B133" s="335"/>
      <c r="C133" s="335"/>
      <c r="D133" s="335"/>
      <c r="E133" s="335"/>
      <c r="F133" s="335"/>
      <c r="G133" s="335"/>
      <c r="H133" s="335"/>
    </row>
    <row r="134" spans="1:8">
      <c r="A134" s="335"/>
      <c r="B134" s="335"/>
      <c r="C134" s="335"/>
      <c r="D134" s="335"/>
      <c r="E134" s="335"/>
      <c r="F134" s="335"/>
      <c r="G134" s="335"/>
      <c r="H134" s="335"/>
    </row>
    <row r="135" spans="1:8">
      <c r="A135" s="335"/>
      <c r="B135" s="335"/>
      <c r="C135" s="335"/>
      <c r="D135" s="335"/>
      <c r="E135" s="335"/>
      <c r="F135" s="335"/>
      <c r="G135" s="335"/>
      <c r="H135" s="335"/>
    </row>
    <row r="136" spans="1:8">
      <c r="A136" s="335"/>
      <c r="B136" s="335"/>
      <c r="C136" s="335"/>
      <c r="D136" s="335"/>
      <c r="E136" s="335"/>
      <c r="F136" s="335"/>
      <c r="G136" s="335"/>
      <c r="H136" s="335"/>
    </row>
    <row r="137" spans="1:8">
      <c r="A137" s="335"/>
      <c r="B137" s="335"/>
      <c r="C137" s="335"/>
      <c r="D137" s="335"/>
      <c r="E137" s="335"/>
      <c r="F137" s="335"/>
      <c r="G137" s="335"/>
      <c r="H137" s="335"/>
    </row>
    <row r="138" spans="1:8">
      <c r="A138" s="335"/>
      <c r="B138" s="335"/>
      <c r="C138" s="335"/>
      <c r="D138" s="335"/>
      <c r="E138" s="335"/>
      <c r="F138" s="335"/>
      <c r="G138" s="335"/>
      <c r="H138" s="335"/>
    </row>
    <row r="139" spans="1:8">
      <c r="A139" s="335"/>
      <c r="B139" s="335"/>
      <c r="C139" s="335"/>
      <c r="D139" s="335"/>
      <c r="E139" s="335"/>
      <c r="F139" s="335"/>
      <c r="G139" s="335"/>
      <c r="H139" s="335"/>
    </row>
    <row r="140" spans="1:8">
      <c r="A140" s="335"/>
      <c r="B140" s="335"/>
      <c r="C140" s="335"/>
      <c r="D140" s="335"/>
      <c r="E140" s="335"/>
      <c r="F140" s="335"/>
      <c r="G140" s="335"/>
      <c r="H140" s="335"/>
    </row>
    <row r="141" spans="1:8">
      <c r="A141" s="335"/>
      <c r="B141" s="335"/>
      <c r="C141" s="335"/>
      <c r="D141" s="335"/>
      <c r="E141" s="335"/>
      <c r="F141" s="335"/>
      <c r="G141" s="335"/>
      <c r="H141" s="335"/>
    </row>
    <row r="142" spans="1:8">
      <c r="A142" s="335"/>
      <c r="B142" s="335"/>
      <c r="C142" s="335"/>
      <c r="D142" s="335"/>
      <c r="E142" s="335"/>
      <c r="F142" s="335"/>
      <c r="G142" s="335"/>
      <c r="H142" s="335"/>
    </row>
    <row r="143" spans="1:8">
      <c r="A143" s="335"/>
      <c r="B143" s="335"/>
      <c r="C143" s="335"/>
      <c r="D143" s="335"/>
      <c r="E143" s="335"/>
      <c r="F143" s="335"/>
      <c r="G143" s="335"/>
      <c r="H143" s="335"/>
    </row>
    <row r="144" spans="1:8">
      <c r="A144" s="335"/>
      <c r="B144" s="335"/>
      <c r="C144" s="335"/>
      <c r="D144" s="335"/>
      <c r="E144" s="335"/>
      <c r="F144" s="335"/>
      <c r="G144" s="335"/>
      <c r="H144" s="335"/>
    </row>
    <row r="145" spans="1:8">
      <c r="A145" s="335"/>
      <c r="B145" s="335"/>
      <c r="C145" s="335"/>
      <c r="D145" s="335"/>
      <c r="E145" s="335"/>
      <c r="F145" s="335"/>
      <c r="G145" s="335"/>
      <c r="H145" s="335"/>
    </row>
    <row r="146" spans="1:8">
      <c r="A146" s="335"/>
      <c r="B146" s="335"/>
      <c r="C146" s="335"/>
      <c r="D146" s="335"/>
      <c r="E146" s="335"/>
      <c r="F146" s="335"/>
      <c r="G146" s="335"/>
      <c r="H146" s="335"/>
    </row>
  </sheetData>
  <sheetProtection sheet="1" objects="1" scenarios="1"/>
  <mergeCells count="11">
    <mergeCell ref="G9:H9"/>
    <mergeCell ref="J9:L9"/>
    <mergeCell ref="G10:H10"/>
    <mergeCell ref="J10:L10"/>
    <mergeCell ref="G11:H11"/>
    <mergeCell ref="J11:L11"/>
    <mergeCell ref="A14:H14"/>
    <mergeCell ref="A17:H17"/>
    <mergeCell ref="A20:H20"/>
    <mergeCell ref="B31:G31"/>
    <mergeCell ref="B32:G32"/>
  </mergeCells>
  <phoneticPr fontId="4"/>
  <dataValidations count="1">
    <dataValidation type="list" allowBlank="1" showDropDown="0" showInputMessage="1" showErrorMessage="1" sqref="A22 A25">
      <formula1>"○,　"</formula1>
    </dataValidation>
  </dataValidations>
  <pageMargins left="0.70866141732283472" right="0.70866141732283472" top="0.74803149606299213" bottom="0.74803149606299213" header="0.31496062992125984" footer="0.31496062992125984"/>
  <pageSetup paperSize="9" scale="94" fitToWidth="1" fitToHeight="1" orientation="portrait" usePrinterDefaults="1" r:id="rId1"/>
  <headerFooter>
    <oddFooter>&amp;C資ー４１</oddFooter>
  </headerFooter>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I46"/>
  <sheetViews>
    <sheetView showGridLines="0" workbookViewId="0">
      <selection activeCell="F62" sqref="F62"/>
    </sheetView>
  </sheetViews>
  <sheetFormatPr defaultColWidth="9.109375" defaultRowHeight="13.2"/>
  <cols>
    <col min="1" max="16384" width="9.109375" style="347"/>
  </cols>
  <sheetData>
    <row r="1" spans="1:9" ht="28.5" customHeight="1">
      <c r="A1" s="348" t="s">
        <v>90</v>
      </c>
      <c r="B1" s="348"/>
      <c r="C1" s="348"/>
      <c r="D1" s="348"/>
      <c r="E1" s="348"/>
      <c r="F1" s="348"/>
      <c r="G1" s="348"/>
      <c r="H1" s="348"/>
      <c r="I1" s="348"/>
    </row>
    <row r="4" spans="1:9" ht="14.4">
      <c r="A4" s="349" t="s">
        <v>91</v>
      </c>
    </row>
    <row r="40" spans="1:9">
      <c r="I40" s="350" t="s">
        <v>92</v>
      </c>
    </row>
    <row r="46" spans="1:9" ht="14.4">
      <c r="A46" s="349" t="s">
        <v>93</v>
      </c>
    </row>
  </sheetData>
  <mergeCells count="1">
    <mergeCell ref="A1:I1"/>
  </mergeCells>
  <phoneticPr fontId="4"/>
  <printOptions horizontalCentered="1"/>
  <pageMargins left="0.70866141732283472" right="0.70866141732283472" top="0.74803149606299213" bottom="0.74803149606299213" header="0.31496062992125984" footer="0.31496062992125984"/>
  <pageSetup paperSize="9" scale="97"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発注者入力</vt:lpstr>
      <vt:lpstr>入札金額内訳書</vt:lpstr>
      <vt:lpstr xml:space="preserve">自己採点申請書(評価項目選択型) </vt:lpstr>
      <vt:lpstr>低入調査事前申出書</vt:lpstr>
      <vt:lpstr>提出方法</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2023-09-25T06:14:08Z</cp:lastPrinted>
  <dcterms:created xsi:type="dcterms:W3CDTF">2024-04-04T06:20:11Z</dcterms:created>
  <dcterms:modified xsi:type="dcterms:W3CDTF">2026-05-20T04:12:33Z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5.0.4.0</vt:lpwstr>
    </vt:vector>
  </property>
  <property fmtid="{DCFEDD21-7773-49B2-8022-6FC58DB5260B}" pid="3" name="LastSavedVersion">
    <vt:lpwstr>5.0.2.0</vt:lpwstr>
  </property>
  <property fmtid="{DCFEDD21-7773-49B2-8022-6FC58DB5260B}" pid="4" name="LastSavedDate">
    <vt:filetime>2026-05-20T04:12:33Z</vt:filetime>
  </property>
</Properties>
</file>